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одробный учебный план печать" sheetId="1" r:id="rId4"/>
  </sheets>
  <definedNames/>
  <calcPr/>
  <extLst>
    <ext uri="GoogleSheetsCustomDataVersion2">
      <go:sheetsCustomData xmlns:go="http://customooxmlschemas.google.com/" r:id="rId5" roundtripDataChecksum="aBV/M5zngYweKXaMvkvxqDmmb0qmX/by9++mhBLWNKA="/>
    </ext>
  </extLst>
</workbook>
</file>

<file path=xl/sharedStrings.xml><?xml version="1.0" encoding="utf-8"?>
<sst xmlns="http://schemas.openxmlformats.org/spreadsheetml/2006/main" count="303" uniqueCount="241">
  <si>
    <t>Специальность: 20.02.04  "Пожарная безопасность"</t>
  </si>
  <si>
    <t>2016-2020</t>
  </si>
  <si>
    <t xml:space="preserve">2021-2025 учебный год    </t>
  </si>
  <si>
    <t xml:space="preserve">II. План учебного процесса 20.02.04  "Пожарная безопасность" </t>
  </si>
  <si>
    <t xml:space="preserve">квалификация -  техник </t>
  </si>
  <si>
    <t>Индекс</t>
  </si>
  <si>
    <t>Наименование циклов, дисциплин, профессиональных модулей, МДК, практик</t>
  </si>
  <si>
    <t>Формы промежуточной аттестации</t>
  </si>
  <si>
    <t>Объем образовательной программы в академических часах</t>
  </si>
  <si>
    <t>Распределение обязательной нагрузки по курсам и семестрам (час в семестр)</t>
  </si>
  <si>
    <t>Максимальная учебная нагрузка</t>
  </si>
  <si>
    <t>в т.ч.в форме практической подготовки</t>
  </si>
  <si>
    <t>Самостоятельная работа</t>
  </si>
  <si>
    <t>Работа обучающихся во взаимодействии с преподавателем</t>
  </si>
  <si>
    <t>I курс</t>
  </si>
  <si>
    <t>II курс</t>
  </si>
  <si>
    <t>III курс</t>
  </si>
  <si>
    <t>IV курс</t>
  </si>
  <si>
    <t>всего занятий</t>
  </si>
  <si>
    <t>в т.ч.</t>
  </si>
  <si>
    <t>1 семестр 
(16,5 недель)</t>
  </si>
  <si>
    <t>2 семестр 
(22,5 недели)</t>
  </si>
  <si>
    <t>3 семестр 
(16,5 недель)</t>
  </si>
  <si>
    <t>4 семестр 
(23,5 недели)</t>
  </si>
  <si>
    <t>5 семестр 
(16,5 недель)</t>
  </si>
  <si>
    <t>6 семестр 
(22,5 недели)</t>
  </si>
  <si>
    <t>7 семестр 
(16,5 недель)</t>
  </si>
  <si>
    <t>8 семестр 
(13,5 недель)</t>
  </si>
  <si>
    <t>Лекций</t>
  </si>
  <si>
    <t>лаб. и практ. занятий, вкл. семинары</t>
  </si>
  <si>
    <t>курсовых работ (проектов)</t>
  </si>
  <si>
    <t>практики</t>
  </si>
  <si>
    <t>О.00</t>
  </si>
  <si>
    <t xml:space="preserve">ОБЩЕОБРАЗОВАТЕЛЬНЫЕ УЧЕБНЫЕ ПРЕДМЕТЫ    </t>
  </si>
  <si>
    <t>1/9/6</t>
  </si>
  <si>
    <t>Теория</t>
  </si>
  <si>
    <t>Каникулы</t>
  </si>
  <si>
    <t>ПА</t>
  </si>
  <si>
    <t>Теория+практ</t>
  </si>
  <si>
    <t>ГИА</t>
  </si>
  <si>
    <t>ОУП</t>
  </si>
  <si>
    <t>Общие учебные  предметы</t>
  </si>
  <si>
    <t>1/6/4</t>
  </si>
  <si>
    <t>недель</t>
  </si>
  <si>
    <t>часы</t>
  </si>
  <si>
    <t>ОУП.01</t>
  </si>
  <si>
    <t>Русский язык</t>
  </si>
  <si>
    <t>ДЗ,Э</t>
  </si>
  <si>
    <t>СОО обяз</t>
  </si>
  <si>
    <t>1 курс</t>
  </si>
  <si>
    <t>ОУП.02</t>
  </si>
  <si>
    <t>Литература</t>
  </si>
  <si>
    <t>-,ДЗ</t>
  </si>
  <si>
    <t>2 курс</t>
  </si>
  <si>
    <t>ОУП.03</t>
  </si>
  <si>
    <t>Иностранный язык</t>
  </si>
  <si>
    <t>-,Э</t>
  </si>
  <si>
    <t xml:space="preserve"> </t>
  </si>
  <si>
    <t>ПО</t>
  </si>
  <si>
    <t>3 курс</t>
  </si>
  <si>
    <t>ОУП.04</t>
  </si>
  <si>
    <t>Математика</t>
  </si>
  <si>
    <t>Э,Э</t>
  </si>
  <si>
    <t>УП+ПП</t>
  </si>
  <si>
    <t>4 курс</t>
  </si>
  <si>
    <t>ОУП.05</t>
  </si>
  <si>
    <t>История</t>
  </si>
  <si>
    <t>ПДП</t>
  </si>
  <si>
    <t>ОУП.06</t>
  </si>
  <si>
    <t>Физическая культура</t>
  </si>
  <si>
    <t>З,ДЗ</t>
  </si>
  <si>
    <t>ОУП.07</t>
  </si>
  <si>
    <t>Основы безопасности жизнедеятельности</t>
  </si>
  <si>
    <t>ДЗ</t>
  </si>
  <si>
    <t>вариатив</t>
  </si>
  <si>
    <t>ОУП.08</t>
  </si>
  <si>
    <t>Астрономия</t>
  </si>
  <si>
    <t>Всего</t>
  </si>
  <si>
    <t>Всего с ГИА</t>
  </si>
  <si>
    <t>УПВ</t>
  </si>
  <si>
    <t xml:space="preserve">Учебные предметы по выбору </t>
  </si>
  <si>
    <t>-/2/2</t>
  </si>
  <si>
    <t>макс</t>
  </si>
  <si>
    <t>обяз</t>
  </si>
  <si>
    <t>УПВ.09</t>
  </si>
  <si>
    <t xml:space="preserve">Информатика </t>
  </si>
  <si>
    <t>ОГСЭ</t>
  </si>
  <si>
    <t>УПВ.10</t>
  </si>
  <si>
    <t>Физика</t>
  </si>
  <si>
    <t>ЕН</t>
  </si>
  <si>
    <t>УПВ.11</t>
  </si>
  <si>
    <t>Родная литература</t>
  </si>
  <si>
    <t xml:space="preserve">ДЗ </t>
  </si>
  <si>
    <t>ОП</t>
  </si>
  <si>
    <t>ДУП</t>
  </si>
  <si>
    <t>Дополнительные учебные предметы</t>
  </si>
  <si>
    <t>-/1/-</t>
  </si>
  <si>
    <t>ПМ</t>
  </si>
  <si>
    <t>ДУП.12</t>
  </si>
  <si>
    <t>Практические основы профессиональной деятельности</t>
  </si>
  <si>
    <t xml:space="preserve">-,ДЗ </t>
  </si>
  <si>
    <t>Основы общественных наук</t>
  </si>
  <si>
    <t>Основы химии</t>
  </si>
  <si>
    <t>вар</t>
  </si>
  <si>
    <t>Введение в специальность и проектную деятельность</t>
  </si>
  <si>
    <t>ауд</t>
  </si>
  <si>
    <t>*</t>
  </si>
  <si>
    <t>Индивидуальный проект</t>
  </si>
  <si>
    <t>ОГСЭ.00</t>
  </si>
  <si>
    <t>ОБЩИЙ ГУМАНИТАРНЫЙ И СОЦИАЛЬНО-ЭКОНОМИЧЕСКИЙ УЧЕБНЫЙ ЦИКЛ</t>
  </si>
  <si>
    <t>4/4/-</t>
  </si>
  <si>
    <t>ОГСЭ.01</t>
  </si>
  <si>
    <t>Основы философии</t>
  </si>
  <si>
    <t>ОГСЭ.02</t>
  </si>
  <si>
    <t>ОГСЭ.03</t>
  </si>
  <si>
    <t>-,-,-,ДЗ</t>
  </si>
  <si>
    <t>ОГСЭ.04</t>
  </si>
  <si>
    <t>З,З,З,З,ДЗ</t>
  </si>
  <si>
    <t>ЕН.00</t>
  </si>
  <si>
    <t>МАТЕМАТИЧЕСКИЙ И ОБЩИЙ ЕСТЕСТВЕННО-НАУЧНЫЙ УЧЕБНЫЙ ЦИКЛ</t>
  </si>
  <si>
    <t>-/1/1</t>
  </si>
  <si>
    <t>ЕН.01</t>
  </si>
  <si>
    <t>Э</t>
  </si>
  <si>
    <t>ЕН.02</t>
  </si>
  <si>
    <t>Экологические основы природопользования</t>
  </si>
  <si>
    <t>П.00</t>
  </si>
  <si>
    <t>ПРОФЕССИОНАЛЬНЫЙ УЧЕБНЫЙ ЦИКЛ</t>
  </si>
  <si>
    <t>-/25/15</t>
  </si>
  <si>
    <t>ОП.00</t>
  </si>
  <si>
    <t>Общепрофессиональные дисциплины</t>
  </si>
  <si>
    <t>-/13/5</t>
  </si>
  <si>
    <t>ОП.01</t>
  </si>
  <si>
    <t xml:space="preserve">Инженерная графика </t>
  </si>
  <si>
    <t>ОП.02</t>
  </si>
  <si>
    <t>Техническая механика</t>
  </si>
  <si>
    <t>ОП.03</t>
  </si>
  <si>
    <t>Электротехника и электроника</t>
  </si>
  <si>
    <t>ОП.04</t>
  </si>
  <si>
    <t>Стандартизация, метрология и подтверждение соответствия</t>
  </si>
  <si>
    <t>ОП.05</t>
  </si>
  <si>
    <t>Термодинамика, теплопередача и гидравлика</t>
  </si>
  <si>
    <t>ОП.06</t>
  </si>
  <si>
    <t>Теория горения и взрыва</t>
  </si>
  <si>
    <t>ОП.07</t>
  </si>
  <si>
    <t>Психология экстремальных ситуаций</t>
  </si>
  <si>
    <t>ОП.08</t>
  </si>
  <si>
    <t>Здания и сооружения</t>
  </si>
  <si>
    <t>ОП.09</t>
  </si>
  <si>
    <t>Автоматизированные системы управления и связь</t>
  </si>
  <si>
    <t>ОП.10</t>
  </si>
  <si>
    <t>Экономические аспекты обеспечения пожарной безопасности</t>
  </si>
  <si>
    <t>ОП.11</t>
  </si>
  <si>
    <t>Медико-биологические основы безопасности жизнедеятельности</t>
  </si>
  <si>
    <t>ОП.12</t>
  </si>
  <si>
    <t>Безопасность жизнедеятельности</t>
  </si>
  <si>
    <t xml:space="preserve">ОП.13 </t>
  </si>
  <si>
    <t>Информационные технологии в профессиональной деятельности</t>
  </si>
  <si>
    <t>ОП.14</t>
  </si>
  <si>
    <t>Основы предпринимательской деятельности и финансовойграмотности</t>
  </si>
  <si>
    <t>ОП.15</t>
  </si>
  <si>
    <t>Деловые коммуникации</t>
  </si>
  <si>
    <t>ОП.16</t>
  </si>
  <si>
    <t>Документационное обеспечение управления</t>
  </si>
  <si>
    <t>ОП.17</t>
  </si>
  <si>
    <t>Охрана труда</t>
  </si>
  <si>
    <t>ОП.18</t>
  </si>
  <si>
    <t>Оформление технической документации с использованием автоматизированных систем и прикладных программ</t>
  </si>
  <si>
    <t>ПМ.00</t>
  </si>
  <si>
    <t>Профессиональные модули</t>
  </si>
  <si>
    <t>-/12/10</t>
  </si>
  <si>
    <t>ПМ.01</t>
  </si>
  <si>
    <t>Организация службы пожаротушения и проведение работ по тушению пожаров и ликвидации последствий чрезвычайных ситуаций</t>
  </si>
  <si>
    <t>-/3/3</t>
  </si>
  <si>
    <t>МДК.01.01</t>
  </si>
  <si>
    <t>Организация службы и подготовки в подразделениях пожарной охраны</t>
  </si>
  <si>
    <t>-, ДЗ</t>
  </si>
  <si>
    <t>МДК.01.02</t>
  </si>
  <si>
    <t>Тактика тушения пожаров</t>
  </si>
  <si>
    <t>-,-,-,Э</t>
  </si>
  <si>
    <t>МДК.01.03</t>
  </si>
  <si>
    <t>Тактика аварийно-спасательных работ</t>
  </si>
  <si>
    <t>-,Э1</t>
  </si>
  <si>
    <t>МДК.01.04</t>
  </si>
  <si>
    <t>Организация газодымо-защитной службы (ГДЗС)</t>
  </si>
  <si>
    <t>УП.01.01</t>
  </si>
  <si>
    <t>Учебная практика</t>
  </si>
  <si>
    <t>-,-,ДЗ</t>
  </si>
  <si>
    <t>ПП.01.01</t>
  </si>
  <si>
    <t>Производственная практика (по профилю специальности)</t>
  </si>
  <si>
    <t>ПМ.02</t>
  </si>
  <si>
    <t>Осуществление государственных мер в области обеспечения пожарной безопасности</t>
  </si>
  <si>
    <t>-/4/3</t>
  </si>
  <si>
    <t>МДК.02.01</t>
  </si>
  <si>
    <t>Организация деятельности государственного пожарного надзора</t>
  </si>
  <si>
    <t>МДК.02.02</t>
  </si>
  <si>
    <t>Пожарная профилактика</t>
  </si>
  <si>
    <t>-,ДЗ,-,Э</t>
  </si>
  <si>
    <t>МДК.02.03</t>
  </si>
  <si>
    <t>Правовые основы профессиональной деятельности</t>
  </si>
  <si>
    <t>УП.02.01</t>
  </si>
  <si>
    <t>ПП.02.01</t>
  </si>
  <si>
    <t>ПМ.03</t>
  </si>
  <si>
    <t>Ремонт и обслуживание технических средств, используемых для предупреждения, тушения пожаров и проведения аварийно-спасательных работ</t>
  </si>
  <si>
    <t>МДК.03.01</t>
  </si>
  <si>
    <t>Пожарно-спасательная техника и оборудование</t>
  </si>
  <si>
    <t>УП 03.01</t>
  </si>
  <si>
    <t>ПП 03.01</t>
  </si>
  <si>
    <t>ПМ.04</t>
  </si>
  <si>
    <t>Выполнение работ по одной или нескольким профессиям рабочих, должностям служащих</t>
  </si>
  <si>
    <t>-/3/2</t>
  </si>
  <si>
    <t>МДК.04.01</t>
  </si>
  <si>
    <t xml:space="preserve">Выполнение работ по профессии 16781 Пожарный </t>
  </si>
  <si>
    <t>МДК.04.02</t>
  </si>
  <si>
    <t xml:space="preserve">Выполнение работ по профессии 11442 Водитель автомобиля
</t>
  </si>
  <si>
    <t>УП.04.01</t>
  </si>
  <si>
    <t>ПП. 04.01</t>
  </si>
  <si>
    <t>5/39/22</t>
  </si>
  <si>
    <t>Преддипломная практика</t>
  </si>
  <si>
    <t>4 нед.</t>
  </si>
  <si>
    <t>Государственная итоговая аттестация</t>
  </si>
  <si>
    <t>6 нед.</t>
  </si>
  <si>
    <r>
      <rPr>
        <rFont val="Times New Roman"/>
        <b/>
        <color theme="1"/>
        <sz val="9.0"/>
      </rPr>
      <t>Консультации</t>
    </r>
    <r>
      <rPr>
        <rFont val="Times New Roman"/>
        <b val="0"/>
        <color theme="1"/>
        <sz val="9.0"/>
      </rPr>
      <t xml:space="preserve"> 4 часа на 1 обучающегося на один учебный год</t>
    </r>
  </si>
  <si>
    <t>Всего:</t>
  </si>
  <si>
    <t>дисциплин и МДК</t>
  </si>
  <si>
    <t>учебной практики</t>
  </si>
  <si>
    <t>1. Программа базовой подготовки</t>
  </si>
  <si>
    <t>производственной практики</t>
  </si>
  <si>
    <t>1.1 Выпускная квалификаионная работа (дипломный проект или дипломная работа)</t>
  </si>
  <si>
    <t>преддипломная практика</t>
  </si>
  <si>
    <t>Выполнение выпускной квалификаионной работы (дипломного проекта или дипломной работы) с 18 мая по 14 июня 2025 года</t>
  </si>
  <si>
    <t>экзаменов</t>
  </si>
  <si>
    <t>Защита выпускной квалификаионной работы (дипломного проекта или дипломной работы) с 15 июня по 27 июня 2025 года</t>
  </si>
  <si>
    <t>дифф. зачетов</t>
  </si>
  <si>
    <t>зачетов</t>
  </si>
  <si>
    <t>количество экз/дз/з</t>
  </si>
  <si>
    <t>в неделю</t>
  </si>
  <si>
    <t>остаток</t>
  </si>
  <si>
    <t>практикоориентированность</t>
  </si>
  <si>
    <t>разница</t>
  </si>
  <si>
    <t>ОУД.00</t>
  </si>
  <si>
    <t>Учебные дисциплины (дополнительные по выбору обучающихся)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</si>
</sst>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22">
    <font>
      <sz val="10.0"/>
      <color rgb="FF000000"/>
      <name val="Arimo"/>
      <scheme val="minor"/>
    </font>
    <font>
      <b/>
      <sz val="9.0"/>
      <color theme="1"/>
      <name val="Times New Roman"/>
    </font>
    <font/>
    <font>
      <sz val="9.0"/>
      <color theme="1"/>
      <name val="Times New Roman"/>
    </font>
    <font>
      <b/>
      <sz val="10.0"/>
      <color theme="1"/>
      <name val="Times New Roman"/>
    </font>
    <font>
      <sz val="10.0"/>
      <color theme="1"/>
      <name val="Arimo"/>
    </font>
    <font>
      <b/>
      <sz val="9.0"/>
      <color theme="1"/>
      <name val="Arimo"/>
    </font>
    <font>
      <sz val="8.0"/>
      <color theme="1"/>
      <name val="Times New Roman"/>
    </font>
    <font>
      <b/>
      <sz val="14.0"/>
      <color theme="1"/>
      <name val="Times New Roman"/>
    </font>
    <font>
      <b/>
      <i/>
      <sz val="12.0"/>
      <color theme="1"/>
      <name val="Times New Roman"/>
    </font>
    <font>
      <b/>
      <sz val="7.0"/>
      <color theme="1"/>
      <name val="Times New Roman"/>
    </font>
    <font>
      <sz val="9.0"/>
      <color theme="1"/>
      <name val="Calibri"/>
    </font>
    <font>
      <b/>
      <i/>
      <sz val="9.0"/>
      <color theme="1"/>
      <name val="Times New Roman"/>
    </font>
    <font>
      <color theme="1"/>
      <name val="Arimo"/>
      <scheme val="minor"/>
    </font>
    <font>
      <b/>
      <sz val="9.0"/>
      <color theme="0"/>
      <name val="Times New Roman"/>
    </font>
    <font>
      <sz val="9.0"/>
      <color theme="0"/>
      <name val="Times New Roman"/>
    </font>
    <font>
      <sz val="9.0"/>
      <color theme="1"/>
      <name val="Arimo"/>
    </font>
    <font>
      <i/>
      <sz val="9.0"/>
      <color theme="1"/>
      <name val="Times New Roman"/>
    </font>
    <font>
      <sz val="9.0"/>
      <color rgb="FF000000"/>
      <name val="Calibri"/>
    </font>
    <font>
      <b/>
      <sz val="10.0"/>
      <color theme="1"/>
      <name val="Arimo"/>
    </font>
    <font>
      <sz val="10.0"/>
      <color theme="0"/>
      <name val="Arimo"/>
    </font>
    <font>
      <b/>
      <sz val="11.0"/>
      <color theme="1"/>
      <name val="Calibri"/>
    </font>
  </fonts>
  <fills count="1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C0C0C0"/>
        <bgColor rgb="FFC0C0C0"/>
      </patternFill>
    </fill>
    <fill>
      <patternFill patternType="solid">
        <fgColor rgb="FF008000"/>
        <bgColor rgb="FF008000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00CCFF"/>
        <bgColor rgb="FF00CCFF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99CC00"/>
        <bgColor rgb="FF99CC00"/>
      </patternFill>
    </fill>
    <fill>
      <patternFill patternType="solid">
        <fgColor rgb="FF00FF00"/>
        <bgColor rgb="FF00FF00"/>
      </patternFill>
    </fill>
    <fill>
      <patternFill patternType="solid">
        <fgColor rgb="FFDAEEF3"/>
        <bgColor rgb="FFDAEEF3"/>
      </patternFill>
    </fill>
    <fill>
      <patternFill patternType="solid">
        <fgColor rgb="FFFFCC99"/>
        <bgColor rgb="FFFFCC99"/>
      </patternFill>
    </fill>
    <fill>
      <patternFill patternType="solid">
        <fgColor rgb="FF969696"/>
        <bgColor rgb="FF969696"/>
      </patternFill>
    </fill>
  </fills>
  <borders count="39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right style="medium">
        <color rgb="FF000000"/>
      </right>
      <top/>
      <bottom/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15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shrinkToFit="0" vertical="center" wrapText="1"/>
    </xf>
    <xf borderId="2" fillId="0" fontId="2" numFmtId="0" xfId="0" applyBorder="1" applyFont="1"/>
    <xf borderId="0" fillId="0" fontId="3" numFmtId="49" xfId="0" applyAlignment="1" applyFont="1" applyNumberFormat="1">
      <alignment shrinkToFit="0" vertical="bottom" wrapText="0"/>
    </xf>
    <xf borderId="1" fillId="2" fontId="4" numFmtId="14" xfId="0" applyAlignment="1" applyBorder="1" applyFont="1" applyNumberFormat="1">
      <alignment horizontal="center" shrinkToFit="0" vertical="center" wrapText="0"/>
    </xf>
    <xf borderId="3" fillId="0" fontId="2" numFmtId="0" xfId="0" applyBorder="1" applyFont="1"/>
    <xf borderId="0" fillId="0" fontId="5" numFmtId="0" xfId="0" applyAlignment="1" applyFont="1">
      <alignment shrinkToFit="0" vertical="bottom" wrapText="0"/>
    </xf>
    <xf borderId="1" fillId="2" fontId="6" numFmtId="0" xfId="0" applyAlignment="1" applyBorder="1" applyFont="1">
      <alignment horizontal="center" shrinkToFit="0" vertical="center" wrapText="0"/>
    </xf>
    <xf borderId="0" fillId="0" fontId="7" numFmtId="0" xfId="0" applyAlignment="1" applyFont="1">
      <alignment shrinkToFit="0" vertical="bottom" wrapText="0"/>
    </xf>
    <xf borderId="0" fillId="0" fontId="1" numFmtId="0" xfId="0" applyAlignment="1" applyFont="1">
      <alignment horizontal="center" shrinkToFit="0" vertical="center" wrapText="0"/>
    </xf>
    <xf borderId="4" fillId="3" fontId="8" numFmtId="0" xfId="0" applyAlignment="1" applyBorder="1" applyFill="1" applyFont="1">
      <alignment horizontal="center" shrinkToFit="0" vertical="center" wrapText="0"/>
    </xf>
    <xf borderId="5" fillId="0" fontId="2" numFmtId="0" xfId="0" applyBorder="1" applyFont="1"/>
    <xf borderId="6" fillId="0" fontId="2" numFmtId="0" xfId="0" applyBorder="1" applyFont="1"/>
    <xf borderId="0" fillId="0" fontId="9" numFmtId="0" xfId="0" applyAlignment="1" applyFont="1">
      <alignment horizontal="right" shrinkToFit="0" vertical="bottom" wrapText="0"/>
    </xf>
    <xf borderId="7" fillId="0" fontId="3" numFmtId="0" xfId="0" applyAlignment="1" applyBorder="1" applyFont="1">
      <alignment horizontal="center" shrinkToFit="0" vertical="center" wrapText="1"/>
    </xf>
    <xf borderId="7" fillId="0" fontId="3" numFmtId="49" xfId="0" applyAlignment="1" applyBorder="1" applyFont="1" applyNumberFormat="1">
      <alignment horizontal="center" shrinkToFit="0" textRotation="90" vertical="center" wrapText="1"/>
    </xf>
    <xf borderId="8" fillId="0" fontId="3" numFmtId="0" xfId="0" applyAlignment="1" applyBorder="1" applyFont="1">
      <alignment horizontal="center" shrinkToFit="0" vertical="center" wrapText="1"/>
    </xf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7" fillId="0" fontId="3" numFmtId="0" xfId="0" applyAlignment="1" applyBorder="1" applyFont="1">
      <alignment horizontal="center" shrinkToFit="0" textRotation="90" vertical="center" wrapText="1"/>
    </xf>
    <xf borderId="12" fillId="0" fontId="2" numFmtId="0" xfId="0" applyBorder="1" applyFont="1"/>
    <xf borderId="13" fillId="0" fontId="3" numFmtId="0" xfId="0" applyAlignment="1" applyBorder="1" applyFont="1">
      <alignment horizontal="center" shrinkToFit="0" textRotation="90" vertical="center" wrapText="1"/>
    </xf>
    <xf borderId="13" fillId="0" fontId="7" numFmtId="0" xfId="0" applyAlignment="1" applyBorder="1" applyFont="1">
      <alignment horizontal="center" shrinkToFit="0" textRotation="90" vertical="center" wrapText="1"/>
    </xf>
    <xf borderId="13" fillId="0" fontId="1" numFmtId="0" xfId="0" applyAlignment="1" applyBorder="1" applyFont="1">
      <alignment horizontal="center" shrinkToFit="0" vertical="center" wrapText="1"/>
    </xf>
    <xf borderId="14" fillId="4" fontId="10" numFmtId="0" xfId="0" applyAlignment="1" applyBorder="1" applyFill="1" applyFont="1">
      <alignment horizontal="center" shrinkToFit="0" vertical="center" wrapText="1"/>
    </xf>
    <xf borderId="13" fillId="4" fontId="1" numFmtId="0" xfId="0" applyAlignment="1" applyBorder="1" applyFont="1">
      <alignment horizontal="left" shrinkToFit="0" vertical="center" wrapText="1"/>
    </xf>
    <xf borderId="13" fillId="4" fontId="1" numFmtId="0" xfId="0" applyAlignment="1" applyBorder="1" applyFont="1">
      <alignment shrinkToFit="0" vertical="center" wrapText="1"/>
    </xf>
    <xf borderId="13" fillId="4" fontId="1" numFmtId="49" xfId="0" applyAlignment="1" applyBorder="1" applyFont="1" applyNumberFormat="1">
      <alignment horizontal="center" shrinkToFit="0" vertical="center" wrapText="0"/>
    </xf>
    <xf borderId="13" fillId="4" fontId="1" numFmtId="1" xfId="0" applyAlignment="1" applyBorder="1" applyFont="1" applyNumberFormat="1">
      <alignment horizontal="center" shrinkToFit="0" vertical="center" wrapText="0"/>
    </xf>
    <xf borderId="13" fillId="4" fontId="1" numFmtId="0" xfId="0" applyAlignment="1" applyBorder="1" applyFont="1">
      <alignment horizontal="center" shrinkToFit="0" vertical="center" wrapText="0"/>
    </xf>
    <xf borderId="0" fillId="0" fontId="5" numFmtId="0" xfId="0" applyAlignment="1" applyFont="1">
      <alignment horizontal="center" shrinkToFit="0" vertical="bottom" wrapText="0"/>
    </xf>
    <xf borderId="0" fillId="0" fontId="11" numFmtId="0" xfId="0" applyAlignment="1" applyFont="1">
      <alignment horizontal="center" shrinkToFit="0" vertical="center" wrapText="1"/>
    </xf>
    <xf borderId="0" fillId="0" fontId="11" numFmtId="0" xfId="0" applyAlignment="1" applyFont="1">
      <alignment horizontal="center" shrinkToFit="0" vertical="center" wrapText="0"/>
    </xf>
    <xf borderId="13" fillId="4" fontId="12" numFmtId="0" xfId="0" applyAlignment="1" applyBorder="1" applyFont="1">
      <alignment shrinkToFit="0" vertical="bottom" wrapText="0"/>
    </xf>
    <xf borderId="13" fillId="4" fontId="1" numFmtId="49" xfId="0" applyAlignment="1" applyBorder="1" applyFont="1" applyNumberFormat="1">
      <alignment horizontal="center" shrinkToFit="0" vertical="bottom" wrapText="0"/>
    </xf>
    <xf borderId="13" fillId="4" fontId="1" numFmtId="1" xfId="0" applyAlignment="1" applyBorder="1" applyFont="1" applyNumberFormat="1">
      <alignment horizontal="center" shrinkToFit="0" vertical="bottom" wrapText="0"/>
    </xf>
    <xf borderId="13" fillId="4" fontId="1" numFmtId="0" xfId="0" applyAlignment="1" applyBorder="1" applyFont="1">
      <alignment horizontal="center" shrinkToFit="0" vertical="bottom" wrapText="0"/>
    </xf>
    <xf borderId="0" fillId="0" fontId="13" numFmtId="0" xfId="0" applyFont="1"/>
    <xf borderId="0" fillId="0" fontId="5" numFmtId="9" xfId="0" applyAlignment="1" applyFont="1" applyNumberFormat="1">
      <alignment shrinkToFit="0" vertical="bottom" wrapText="0"/>
    </xf>
    <xf borderId="13" fillId="0" fontId="3" numFmtId="0" xfId="0" applyAlignment="1" applyBorder="1" applyFont="1">
      <alignment horizontal="left" shrinkToFit="0" vertical="center" wrapText="1"/>
    </xf>
    <xf borderId="13" fillId="0" fontId="3" numFmtId="0" xfId="0" applyAlignment="1" applyBorder="1" applyFont="1">
      <alignment horizontal="left" shrinkToFit="0" vertical="center" wrapText="0"/>
    </xf>
    <xf borderId="13" fillId="0" fontId="3" numFmtId="49" xfId="0" applyAlignment="1" applyBorder="1" applyFont="1" applyNumberFormat="1">
      <alignment horizontal="center" shrinkToFit="0" vertical="center" wrapText="1"/>
    </xf>
    <xf borderId="13" fillId="0" fontId="3" numFmtId="1" xfId="0" applyAlignment="1" applyBorder="1" applyFont="1" applyNumberFormat="1">
      <alignment horizontal="center" shrinkToFit="0" vertical="center" wrapText="1"/>
    </xf>
    <xf borderId="13" fillId="0" fontId="3" numFmtId="0" xfId="0" applyAlignment="1" applyBorder="1" applyFont="1">
      <alignment horizontal="center" shrinkToFit="0" vertical="center" wrapText="1"/>
    </xf>
    <xf borderId="13" fillId="5" fontId="14" numFmtId="0" xfId="0" applyAlignment="1" applyBorder="1" applyFill="1" applyFont="1">
      <alignment horizontal="center" shrinkToFit="0" vertical="center" wrapText="0"/>
    </xf>
    <xf borderId="13" fillId="6" fontId="14" numFmtId="0" xfId="0" applyAlignment="1" applyBorder="1" applyFill="1" applyFont="1">
      <alignment horizontal="center" shrinkToFit="0" vertical="center" wrapText="1"/>
    </xf>
    <xf borderId="0" fillId="0" fontId="5" numFmtId="0" xfId="0" applyAlignment="1" applyFont="1">
      <alignment horizontal="right" shrinkToFit="0" vertical="bottom" wrapText="0"/>
    </xf>
    <xf borderId="0" fillId="0" fontId="5" numFmtId="1" xfId="0" applyAlignment="1" applyFont="1" applyNumberFormat="1">
      <alignment shrinkToFit="0" vertical="bottom" wrapText="0"/>
    </xf>
    <xf borderId="0" fillId="0" fontId="5" numFmtId="0" xfId="0" applyAlignment="1" applyFont="1">
      <alignment horizontal="center" shrinkToFit="0" vertical="center" wrapText="0"/>
    </xf>
    <xf borderId="0" fillId="0" fontId="11" numFmtId="0" xfId="0" applyAlignment="1" applyFont="1">
      <alignment shrinkToFit="0" vertical="bottom" wrapText="0"/>
    </xf>
    <xf borderId="13" fillId="7" fontId="3" numFmtId="49" xfId="0" applyAlignment="1" applyBorder="1" applyFill="1" applyFont="1" applyNumberFormat="1">
      <alignment horizontal="center" shrinkToFit="0" vertical="center" wrapText="1"/>
    </xf>
    <xf borderId="13" fillId="7" fontId="3" numFmtId="1" xfId="0" applyAlignment="1" applyBorder="1" applyFont="1" applyNumberFormat="1">
      <alignment horizontal="center" shrinkToFit="0" vertical="center" wrapText="1"/>
    </xf>
    <xf borderId="13" fillId="3" fontId="3" numFmtId="0" xfId="0" applyAlignment="1" applyBorder="1" applyFont="1">
      <alignment horizontal="center" shrinkToFit="0" vertical="center" wrapText="1"/>
    </xf>
    <xf borderId="13" fillId="3" fontId="1" numFmtId="0" xfId="0" applyAlignment="1" applyBorder="1" applyFont="1">
      <alignment horizontal="center" shrinkToFit="0" vertical="center" wrapText="1"/>
    </xf>
    <xf borderId="13" fillId="8" fontId="15" numFmtId="0" xfId="0" applyAlignment="1" applyBorder="1" applyFill="1" applyFont="1">
      <alignment horizontal="center" shrinkToFit="0" vertical="center" wrapText="1"/>
    </xf>
    <xf borderId="0" fillId="0" fontId="11" numFmtId="0" xfId="0" applyAlignment="1" applyFont="1">
      <alignment horizontal="right" shrinkToFit="0" vertical="bottom" wrapText="0"/>
    </xf>
    <xf borderId="13" fillId="0" fontId="3" numFmtId="0" xfId="0" applyAlignment="1" applyBorder="1" applyFont="1">
      <alignment horizontal="center" shrinkToFit="0" vertical="center" wrapText="0"/>
    </xf>
    <xf borderId="13" fillId="4" fontId="12" numFmtId="0" xfId="0" applyAlignment="1" applyBorder="1" applyFont="1">
      <alignment shrinkToFit="0" vertical="center" wrapText="1"/>
    </xf>
    <xf borderId="13" fillId="4" fontId="1" numFmtId="49" xfId="0" applyAlignment="1" applyBorder="1" applyFont="1" applyNumberFormat="1">
      <alignment horizontal="center" shrinkToFit="0" vertical="center" wrapText="1"/>
    </xf>
    <xf borderId="13" fillId="4" fontId="1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shrinkToFit="0" vertical="bottom" wrapText="0"/>
    </xf>
    <xf borderId="13" fillId="0" fontId="16" numFmtId="0" xfId="0" applyAlignment="1" applyBorder="1" applyFont="1">
      <alignment shrinkToFit="0" vertical="center" wrapText="0"/>
    </xf>
    <xf borderId="13" fillId="4" fontId="12" numFmtId="0" xfId="0" applyAlignment="1" applyBorder="1" applyFont="1">
      <alignment shrinkToFit="0" vertical="bottom" wrapText="1"/>
    </xf>
    <xf borderId="13" fillId="9" fontId="1" numFmtId="49" xfId="0" applyAlignment="1" applyBorder="1" applyFill="1" applyFont="1" applyNumberFormat="1">
      <alignment horizontal="center" shrinkToFit="0" vertical="center" wrapText="1"/>
    </xf>
    <xf borderId="13" fillId="9" fontId="1" numFmtId="0" xfId="0" applyAlignment="1" applyBorder="1" applyFont="1">
      <alignment horizontal="center" shrinkToFit="0" vertical="center" wrapText="1"/>
    </xf>
    <xf borderId="13" fillId="0" fontId="17" numFmtId="0" xfId="0" applyAlignment="1" applyBorder="1" applyFont="1">
      <alignment horizontal="right" shrinkToFit="0" vertical="center" wrapText="0"/>
    </xf>
    <xf borderId="13" fillId="0" fontId="17" numFmtId="0" xfId="0" applyAlignment="1" applyBorder="1" applyFont="1">
      <alignment horizontal="right" shrinkToFit="0" vertical="center" wrapText="1"/>
    </xf>
    <xf borderId="0" fillId="0" fontId="13" numFmtId="1" xfId="0" applyFont="1" applyNumberFormat="1"/>
    <xf borderId="13" fillId="10" fontId="1" numFmtId="0" xfId="0" applyAlignment="1" applyBorder="1" applyFill="1" applyFont="1">
      <alignment shrinkToFit="0" vertical="center" wrapText="1"/>
    </xf>
    <xf borderId="13" fillId="10" fontId="1" numFmtId="49" xfId="0" applyAlignment="1" applyBorder="1" applyFont="1" applyNumberFormat="1">
      <alignment horizontal="center" shrinkToFit="0" vertical="center" wrapText="0"/>
    </xf>
    <xf borderId="13" fillId="10" fontId="1" numFmtId="0" xfId="0" applyAlignment="1" applyBorder="1" applyFont="1">
      <alignment horizontal="center" shrinkToFit="0" vertical="center" wrapText="0"/>
    </xf>
    <xf borderId="13" fillId="2" fontId="1" numFmtId="0" xfId="0" applyAlignment="1" applyBorder="1" applyFont="1">
      <alignment horizontal="center" shrinkToFit="0" vertical="center" wrapText="0"/>
    </xf>
    <xf borderId="13" fillId="2" fontId="1" numFmtId="1" xfId="0" applyAlignment="1" applyBorder="1" applyFont="1" applyNumberFormat="1">
      <alignment horizontal="center" shrinkToFit="0" vertical="center" wrapText="0"/>
    </xf>
    <xf borderId="0" fillId="0" fontId="18" numFmtId="0" xfId="0" applyAlignment="1" applyFont="1">
      <alignment shrinkToFit="0" vertical="bottom" wrapText="0"/>
    </xf>
    <xf borderId="13" fillId="0" fontId="3" numFmtId="0" xfId="0" applyAlignment="1" applyBorder="1" applyFont="1">
      <alignment shrinkToFit="0" vertical="center" wrapText="0"/>
    </xf>
    <xf borderId="13" fillId="0" fontId="3" numFmtId="49" xfId="0" applyAlignment="1" applyBorder="1" applyFont="1" applyNumberFormat="1">
      <alignment horizontal="center" shrinkToFit="0" vertical="center" wrapText="0"/>
    </xf>
    <xf borderId="13" fillId="0" fontId="1" numFmtId="0" xfId="0" applyAlignment="1" applyBorder="1" applyFont="1">
      <alignment horizontal="center" shrinkToFit="0" vertical="center" wrapText="0"/>
    </xf>
    <xf borderId="13" fillId="11" fontId="1" numFmtId="0" xfId="0" applyAlignment="1" applyBorder="1" applyFill="1" applyFont="1">
      <alignment horizontal="center" shrinkToFit="0" vertical="center" wrapText="1"/>
    </xf>
    <xf borderId="13" fillId="12" fontId="3" numFmtId="0" xfId="0" applyAlignment="1" applyBorder="1" applyFill="1" applyFont="1">
      <alignment horizontal="center" shrinkToFit="0" vertical="center" wrapText="0"/>
    </xf>
    <xf borderId="13" fillId="12" fontId="3" numFmtId="1" xfId="0" applyAlignment="1" applyBorder="1" applyFont="1" applyNumberFormat="1">
      <alignment horizontal="center" shrinkToFit="0" vertical="center" wrapText="1"/>
    </xf>
    <xf borderId="13" fillId="13" fontId="3" numFmtId="0" xfId="0" applyAlignment="1" applyBorder="1" applyFill="1" applyFont="1">
      <alignment horizontal="center" shrinkToFit="0" vertical="center" wrapText="0"/>
    </xf>
    <xf borderId="13" fillId="13" fontId="3" numFmtId="1" xfId="0" applyAlignment="1" applyBorder="1" applyFont="1" applyNumberFormat="1">
      <alignment horizontal="center" shrinkToFit="0" vertical="center" wrapText="0"/>
    </xf>
    <xf borderId="13" fillId="3" fontId="3" numFmtId="0" xfId="0" applyAlignment="1" applyBorder="1" applyFont="1">
      <alignment horizontal="center" shrinkToFit="0" vertical="center" wrapText="0"/>
    </xf>
    <xf borderId="13" fillId="8" fontId="14" numFmtId="0" xfId="0" applyAlignment="1" applyBorder="1" applyFont="1">
      <alignment horizontal="center" shrinkToFit="0" vertical="center" wrapText="1"/>
    </xf>
    <xf borderId="13" fillId="4" fontId="1" numFmtId="0" xfId="0" applyAlignment="1" applyBorder="1" applyFont="1">
      <alignment shrinkToFit="0" vertical="center" wrapText="0"/>
    </xf>
    <xf borderId="13" fillId="4" fontId="12" numFmtId="0" xfId="0" applyAlignment="1" applyBorder="1" applyFont="1">
      <alignment shrinkToFit="0" vertical="center" wrapText="0"/>
    </xf>
    <xf borderId="13" fillId="4" fontId="12" numFmtId="49" xfId="0" applyAlignment="1" applyBorder="1" applyFont="1" applyNumberFormat="1">
      <alignment horizontal="center" shrinkToFit="0" vertical="center" wrapText="0"/>
    </xf>
    <xf borderId="13" fillId="4" fontId="12" numFmtId="0" xfId="0" applyAlignment="1" applyBorder="1" applyFont="1">
      <alignment horizontal="center" shrinkToFit="0" vertical="center" wrapText="0"/>
    </xf>
    <xf borderId="13" fillId="4" fontId="12" numFmtId="1" xfId="0" applyAlignment="1" applyBorder="1" applyFont="1" applyNumberFormat="1">
      <alignment horizontal="center" shrinkToFit="0" vertical="center" wrapText="0"/>
    </xf>
    <xf borderId="13" fillId="3" fontId="3" numFmtId="0" xfId="0" applyAlignment="1" applyBorder="1" applyFont="1">
      <alignment shrinkToFit="0" vertical="center" wrapText="0"/>
    </xf>
    <xf borderId="13" fillId="3" fontId="3" numFmtId="49" xfId="0" applyAlignment="1" applyBorder="1" applyFont="1" applyNumberFormat="1">
      <alignment horizontal="center" shrinkToFit="0" vertical="center" wrapText="0"/>
    </xf>
    <xf borderId="13" fillId="6" fontId="14" numFmtId="0" xfId="0" applyAlignment="1" applyBorder="1" applyFont="1">
      <alignment horizontal="center" shrinkToFit="0" vertical="center" wrapText="0"/>
    </xf>
    <xf borderId="13" fillId="11" fontId="1" numFmtId="0" xfId="0" applyAlignment="1" applyBorder="1" applyFont="1">
      <alignment horizontal="center" shrinkToFit="0" vertical="center" wrapText="0"/>
    </xf>
    <xf borderId="13" fillId="0" fontId="3" numFmtId="0" xfId="0" applyAlignment="1" applyBorder="1" applyFont="1">
      <alignment shrinkToFit="0" vertical="center" wrapText="1"/>
    </xf>
    <xf borderId="13" fillId="0" fontId="5" numFmtId="0" xfId="0" applyAlignment="1" applyBorder="1" applyFont="1">
      <alignment shrinkToFit="0" vertical="bottom" wrapText="0"/>
    </xf>
    <xf borderId="13" fillId="7" fontId="3" numFmtId="0" xfId="0" applyAlignment="1" applyBorder="1" applyFont="1">
      <alignment shrinkToFit="0" vertical="center" wrapText="1"/>
    </xf>
    <xf borderId="13" fillId="0" fontId="12" numFmtId="0" xfId="0" applyAlignment="1" applyBorder="1" applyFont="1">
      <alignment horizontal="center" shrinkToFit="0" vertical="center" wrapText="0"/>
    </xf>
    <xf borderId="13" fillId="14" fontId="1" numFmtId="0" xfId="0" applyAlignment="1" applyBorder="1" applyFill="1" applyFont="1">
      <alignment shrinkToFit="0" vertical="center" wrapText="0"/>
    </xf>
    <xf borderId="13" fillId="14" fontId="1" numFmtId="0" xfId="0" applyAlignment="1" applyBorder="1" applyFont="1">
      <alignment shrinkToFit="0" vertical="center" wrapText="1"/>
    </xf>
    <xf borderId="13" fillId="14" fontId="1" numFmtId="49" xfId="0" applyAlignment="1" applyBorder="1" applyFont="1" applyNumberFormat="1">
      <alignment horizontal="center" shrinkToFit="0" vertical="center" wrapText="0"/>
    </xf>
    <xf borderId="13" fillId="14" fontId="1" numFmtId="0" xfId="0" applyAlignment="1" applyBorder="1" applyFont="1">
      <alignment horizontal="center" shrinkToFit="0" vertical="center" wrapText="0"/>
    </xf>
    <xf borderId="13" fillId="14" fontId="1" numFmtId="1" xfId="0" applyAlignment="1" applyBorder="1" applyFont="1" applyNumberFormat="1">
      <alignment horizontal="center" shrinkToFit="0" vertical="center" wrapText="0"/>
    </xf>
    <xf borderId="13" fillId="3" fontId="1" numFmtId="0" xfId="0" applyAlignment="1" applyBorder="1" applyFont="1">
      <alignment horizontal="center" shrinkToFit="0" vertical="center" wrapText="0"/>
    </xf>
    <xf borderId="13" fillId="0" fontId="17" numFmtId="0" xfId="0" applyAlignment="1" applyBorder="1" applyFont="1">
      <alignment horizontal="center" shrinkToFit="0" vertical="center" wrapText="0"/>
    </xf>
    <xf borderId="13" fillId="0" fontId="14" numFmtId="0" xfId="0" applyAlignment="1" applyBorder="1" applyFont="1">
      <alignment horizontal="center" shrinkToFit="0" vertical="center" wrapText="0"/>
    </xf>
    <xf borderId="13" fillId="3" fontId="3" numFmtId="0" xfId="0" applyAlignment="1" applyBorder="1" applyFont="1">
      <alignment shrinkToFit="0" vertical="center" wrapText="1"/>
    </xf>
    <xf borderId="13" fillId="4" fontId="3" numFmtId="0" xfId="0" applyAlignment="1" applyBorder="1" applyFont="1">
      <alignment shrinkToFit="0" vertical="center" wrapText="0"/>
    </xf>
    <xf borderId="14" fillId="4" fontId="10" numFmtId="1" xfId="0" applyAlignment="1" applyBorder="1" applyFont="1" applyNumberFormat="1">
      <alignment horizontal="center" shrinkToFit="0" vertical="center" wrapText="1"/>
    </xf>
    <xf borderId="13" fillId="11" fontId="3" numFmtId="0" xfId="0" applyAlignment="1" applyBorder="1" applyFont="1">
      <alignment horizontal="center" shrinkToFit="0" vertical="center" wrapText="0"/>
    </xf>
    <xf borderId="0" fillId="0" fontId="19" numFmtId="0" xfId="0" applyAlignment="1" applyFont="1">
      <alignment shrinkToFit="0" vertical="bottom" wrapText="0"/>
    </xf>
    <xf borderId="8" fillId="0" fontId="1" numFmtId="0" xfId="0" applyAlignment="1" applyBorder="1" applyFont="1">
      <alignment horizontal="left" shrinkToFit="0" vertical="center" wrapText="0"/>
    </xf>
    <xf borderId="7" fillId="0" fontId="1" numFmtId="0" xfId="0" applyAlignment="1" applyBorder="1" applyFont="1">
      <alignment horizontal="center" shrinkToFit="0" textRotation="90" vertical="center" wrapText="0"/>
    </xf>
    <xf borderId="8" fillId="0" fontId="3" numFmtId="0" xfId="0" applyAlignment="1" applyBorder="1" applyFont="1">
      <alignment horizontal="center" shrinkToFit="0" vertical="center" wrapText="0"/>
    </xf>
    <xf borderId="8" fillId="0" fontId="3" numFmtId="0" xfId="0" applyAlignment="1" applyBorder="1" applyFont="1">
      <alignment horizontal="left" shrinkToFit="0" vertical="center" wrapText="0"/>
    </xf>
    <xf borderId="8" fillId="0" fontId="3" numFmtId="0" xfId="0" applyAlignment="1" applyBorder="1" applyFont="1">
      <alignment horizontal="left" shrinkToFit="0" vertical="top" wrapText="1"/>
    </xf>
    <xf borderId="15" fillId="0" fontId="3" numFmtId="0" xfId="0" applyAlignment="1" applyBorder="1" applyFont="1">
      <alignment horizontal="left" shrinkToFit="0" vertical="center" wrapText="1"/>
    </xf>
    <xf borderId="16" fillId="0" fontId="2" numFmtId="0" xfId="0" applyBorder="1" applyFont="1"/>
    <xf borderId="17" fillId="0" fontId="2" numFmtId="0" xfId="0" applyBorder="1" applyFont="1"/>
    <xf borderId="18" fillId="0" fontId="2" numFmtId="0" xfId="0" applyBorder="1" applyFont="1"/>
    <xf borderId="19" fillId="0" fontId="2" numFmtId="0" xfId="0" applyBorder="1" applyFont="1"/>
    <xf borderId="20" fillId="0" fontId="2" numFmtId="0" xfId="0" applyBorder="1" applyFont="1"/>
    <xf borderId="0" fillId="0" fontId="5" numFmtId="49" xfId="0" applyAlignment="1" applyFont="1" applyNumberFormat="1">
      <alignment shrinkToFit="0" vertical="bottom" wrapText="0"/>
    </xf>
    <xf borderId="21" fillId="0" fontId="3" numFmtId="0" xfId="0" applyAlignment="1" applyBorder="1" applyFont="1">
      <alignment horizontal="center" shrinkToFit="0" vertical="bottom" wrapText="0"/>
    </xf>
    <xf borderId="22" fillId="0" fontId="2" numFmtId="0" xfId="0" applyBorder="1" applyFont="1"/>
    <xf borderId="23" fillId="0" fontId="2" numFmtId="0" xfId="0" applyBorder="1" applyFont="1"/>
    <xf borderId="14" fillId="6" fontId="20" numFmtId="0" xfId="0" applyAlignment="1" applyBorder="1" applyFont="1">
      <alignment horizontal="center" shrinkToFit="0" vertical="bottom" wrapText="0"/>
    </xf>
    <xf borderId="14" fillId="11" fontId="5" numFmtId="0" xfId="0" applyAlignment="1" applyBorder="1" applyFont="1">
      <alignment horizontal="center" shrinkToFit="0" vertical="bottom" wrapText="0"/>
    </xf>
    <xf borderId="24" fillId="11" fontId="5" numFmtId="0" xfId="0" applyAlignment="1" applyBorder="1" applyFont="1">
      <alignment horizontal="center" shrinkToFit="0" vertical="bottom" wrapText="0"/>
    </xf>
    <xf borderId="25" fillId="2" fontId="19" numFmtId="0" xfId="0" applyAlignment="1" applyBorder="1" applyFont="1">
      <alignment horizontal="center" shrinkToFit="0" vertical="bottom" wrapText="0"/>
    </xf>
    <xf borderId="26" fillId="0" fontId="2" numFmtId="0" xfId="0" applyBorder="1" applyFont="1"/>
    <xf borderId="27" fillId="0" fontId="2" numFmtId="0" xfId="0" applyBorder="1" applyFont="1"/>
    <xf borderId="28" fillId="4" fontId="5" numFmtId="0" xfId="0" applyAlignment="1" applyBorder="1" applyFont="1">
      <alignment horizontal="center" shrinkToFit="0" vertical="bottom" wrapText="0"/>
    </xf>
    <xf borderId="29" fillId="4" fontId="5" numFmtId="0" xfId="0" applyAlignment="1" applyBorder="1" applyFont="1">
      <alignment horizontal="center" shrinkToFit="0" vertical="bottom" wrapText="0"/>
    </xf>
    <xf borderId="25" fillId="2" fontId="1" numFmtId="0" xfId="0" applyAlignment="1" applyBorder="1" applyFont="1">
      <alignment horizontal="center" shrinkToFit="0" vertical="center" wrapText="1"/>
    </xf>
    <xf borderId="1" fillId="2" fontId="1" numFmtId="0" xfId="0" applyAlignment="1" applyBorder="1" applyFont="1">
      <alignment horizontal="center" shrinkToFit="0" vertical="center" wrapText="1"/>
    </xf>
    <xf borderId="30" fillId="0" fontId="5" numFmtId="0" xfId="0" applyAlignment="1" applyBorder="1" applyFont="1">
      <alignment horizontal="center" shrinkToFit="0" vertical="bottom" wrapText="0"/>
    </xf>
    <xf borderId="1" fillId="2" fontId="19" numFmtId="0" xfId="0" applyAlignment="1" applyBorder="1" applyFont="1">
      <alignment horizontal="center" shrinkToFit="0" vertical="bottom" wrapText="0"/>
    </xf>
    <xf borderId="31" fillId="4" fontId="5" numFmtId="0" xfId="0" applyAlignment="1" applyBorder="1" applyFont="1">
      <alignment horizontal="center" shrinkToFit="0" vertical="bottom" wrapText="0"/>
    </xf>
    <xf borderId="32" fillId="4" fontId="5" numFmtId="0" xfId="0" applyAlignment="1" applyBorder="1" applyFont="1">
      <alignment horizontal="center" shrinkToFit="0" vertical="bottom" wrapText="0"/>
    </xf>
    <xf borderId="33" fillId="4" fontId="5" numFmtId="0" xfId="0" applyAlignment="1" applyBorder="1" applyFont="1">
      <alignment horizontal="center" shrinkToFit="0" vertical="bottom" wrapText="0"/>
    </xf>
    <xf borderId="34" fillId="0" fontId="5" numFmtId="0" xfId="0" applyAlignment="1" applyBorder="1" applyFont="1">
      <alignment horizontal="center" shrinkToFit="0" vertical="bottom" wrapText="0"/>
    </xf>
    <xf borderId="23" fillId="0" fontId="5" numFmtId="0" xfId="0" applyAlignment="1" applyBorder="1" applyFont="1">
      <alignment horizontal="center" shrinkToFit="0" vertical="bottom" wrapText="0"/>
    </xf>
    <xf borderId="35" fillId="2" fontId="19" numFmtId="0" xfId="0" applyAlignment="1" applyBorder="1" applyFont="1">
      <alignment shrinkToFit="0" vertical="bottom" wrapText="0"/>
    </xf>
    <xf borderId="36" fillId="2" fontId="19" numFmtId="0" xfId="0" applyAlignment="1" applyBorder="1" applyFont="1">
      <alignment shrinkToFit="0" vertical="bottom" wrapText="0"/>
    </xf>
    <xf borderId="37" fillId="2" fontId="5" numFmtId="0" xfId="0" applyAlignment="1" applyBorder="1" applyFont="1">
      <alignment shrinkToFit="0" vertical="bottom" wrapText="0"/>
    </xf>
    <xf borderId="36" fillId="2" fontId="5" numFmtId="0" xfId="0" applyAlignment="1" applyBorder="1" applyFont="1">
      <alignment shrinkToFit="0" vertical="bottom" wrapText="0"/>
    </xf>
    <xf borderId="1" fillId="15" fontId="21" numFmtId="2" xfId="0" applyAlignment="1" applyBorder="1" applyFill="1" applyFont="1" applyNumberFormat="1">
      <alignment horizontal="center" shrinkToFit="0" vertical="bottom" wrapText="0"/>
    </xf>
    <xf borderId="29" fillId="15" fontId="19" numFmtId="164" xfId="0" applyAlignment="1" applyBorder="1" applyFont="1" applyNumberFormat="1">
      <alignment horizontal="center" shrinkToFit="0" vertical="bottom" wrapText="0"/>
    </xf>
    <xf borderId="0" fillId="0" fontId="19" numFmtId="2" xfId="0" applyAlignment="1" applyFont="1" applyNumberFormat="1">
      <alignment horizontal="center" shrinkToFit="0" vertical="bottom" wrapText="0"/>
    </xf>
    <xf borderId="0" fillId="0" fontId="5" numFmtId="164" xfId="0" applyAlignment="1" applyFont="1" applyNumberFormat="1">
      <alignment shrinkToFit="0" vertical="bottom" wrapText="0"/>
    </xf>
    <xf borderId="35" fillId="4" fontId="1" numFmtId="0" xfId="0" applyAlignment="1" applyBorder="1" applyFont="1">
      <alignment horizontal="left" shrinkToFit="0" vertical="center" wrapText="1"/>
    </xf>
    <xf borderId="38" fillId="4" fontId="12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43"/>
    <col customWidth="1" min="2" max="2" width="44.29"/>
    <col customWidth="1" min="3" max="3" width="10.43"/>
    <col customWidth="1" min="4" max="6" width="6.43"/>
    <col customWidth="1" min="7" max="7" width="6.29"/>
    <col customWidth="1" min="8" max="8" width="5.57"/>
    <col customWidth="1" min="9" max="10" width="5.86"/>
    <col customWidth="1" min="11" max="13" width="5.71"/>
    <col customWidth="1" min="14" max="14" width="5.14"/>
    <col customWidth="1" min="15" max="15" width="6.0"/>
    <col customWidth="1" min="16" max="16" width="5.29"/>
    <col customWidth="1" min="17" max="17" width="5.14"/>
    <col customWidth="1" min="18" max="18" width="5.71"/>
    <col customWidth="1" min="19" max="19" width="5.57"/>
    <col customWidth="1" min="20" max="20" width="4.14"/>
    <col customWidth="1" min="21" max="21" width="3.86"/>
    <col customWidth="1" min="22" max="40" width="9.14"/>
  </cols>
  <sheetData>
    <row r="1" ht="24.0" hidden="1" customHeight="1">
      <c r="A1" s="1" t="s">
        <v>0</v>
      </c>
      <c r="B1" s="2"/>
      <c r="C1" s="3"/>
      <c r="D1" s="4">
        <f>TODAY()</f>
        <v>45639</v>
      </c>
      <c r="E1" s="5"/>
      <c r="F1" s="2"/>
      <c r="G1" s="6"/>
      <c r="H1" s="6"/>
      <c r="I1" s="7" t="s">
        <v>1</v>
      </c>
      <c r="J1" s="5"/>
      <c r="K1" s="5"/>
      <c r="L1" s="5"/>
      <c r="M1" s="5"/>
      <c r="N1" s="2"/>
      <c r="O1" s="6"/>
      <c r="P1" s="6"/>
      <c r="Q1" s="6"/>
      <c r="R1" s="6"/>
      <c r="S1" s="6"/>
      <c r="T1" s="8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</row>
    <row r="2" ht="18.75" customHeight="1">
      <c r="A2" s="9" t="s">
        <v>2</v>
      </c>
      <c r="T2" s="8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ht="13.5" customHeight="1">
      <c r="A3" s="10" t="s">
        <v>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2"/>
      <c r="T3" s="8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ht="24.0" customHeight="1">
      <c r="A4" s="13" t="s">
        <v>4</v>
      </c>
      <c r="T4" s="8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ht="24.75" customHeight="1">
      <c r="A5" s="14" t="s">
        <v>5</v>
      </c>
      <c r="B5" s="14" t="s">
        <v>6</v>
      </c>
      <c r="C5" s="15" t="s">
        <v>7</v>
      </c>
      <c r="D5" s="16" t="s">
        <v>8</v>
      </c>
      <c r="E5" s="17"/>
      <c r="F5" s="17"/>
      <c r="G5" s="17"/>
      <c r="H5" s="17"/>
      <c r="I5" s="17"/>
      <c r="J5" s="17"/>
      <c r="K5" s="18"/>
      <c r="L5" s="16" t="s">
        <v>9</v>
      </c>
      <c r="M5" s="17"/>
      <c r="N5" s="17"/>
      <c r="O5" s="17"/>
      <c r="P5" s="17"/>
      <c r="Q5" s="17"/>
      <c r="R5" s="17"/>
      <c r="S5" s="18"/>
      <c r="T5" s="8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ht="28.5" customHeight="1">
      <c r="A6" s="19"/>
      <c r="B6" s="19"/>
      <c r="C6" s="19"/>
      <c r="D6" s="20" t="s">
        <v>10</v>
      </c>
      <c r="E6" s="20" t="s">
        <v>11</v>
      </c>
      <c r="F6" s="20" t="s">
        <v>12</v>
      </c>
      <c r="G6" s="16" t="s">
        <v>13</v>
      </c>
      <c r="H6" s="17"/>
      <c r="I6" s="17"/>
      <c r="J6" s="17"/>
      <c r="K6" s="18"/>
      <c r="L6" s="16" t="s">
        <v>14</v>
      </c>
      <c r="M6" s="18"/>
      <c r="N6" s="16" t="s">
        <v>15</v>
      </c>
      <c r="O6" s="18"/>
      <c r="P6" s="16" t="s">
        <v>16</v>
      </c>
      <c r="Q6" s="18"/>
      <c r="R6" s="16" t="s">
        <v>17</v>
      </c>
      <c r="S6" s="18"/>
      <c r="T6" s="8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ht="18.0" customHeight="1">
      <c r="A7" s="19"/>
      <c r="B7" s="19"/>
      <c r="C7" s="19"/>
      <c r="D7" s="19"/>
      <c r="E7" s="19"/>
      <c r="F7" s="19"/>
      <c r="G7" s="20" t="s">
        <v>18</v>
      </c>
      <c r="H7" s="16" t="s">
        <v>19</v>
      </c>
      <c r="I7" s="17"/>
      <c r="J7" s="17"/>
      <c r="K7" s="18"/>
      <c r="L7" s="20" t="s">
        <v>20</v>
      </c>
      <c r="M7" s="20" t="s">
        <v>21</v>
      </c>
      <c r="N7" s="20" t="s">
        <v>22</v>
      </c>
      <c r="O7" s="20" t="s">
        <v>23</v>
      </c>
      <c r="P7" s="20" t="s">
        <v>24</v>
      </c>
      <c r="Q7" s="20" t="s">
        <v>25</v>
      </c>
      <c r="R7" s="20" t="s">
        <v>26</v>
      </c>
      <c r="S7" s="20" t="s">
        <v>27</v>
      </c>
      <c r="T7" s="8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ht="64.5" customHeight="1">
      <c r="A8" s="21"/>
      <c r="B8" s="21"/>
      <c r="C8" s="21"/>
      <c r="D8" s="21"/>
      <c r="E8" s="21"/>
      <c r="F8" s="21"/>
      <c r="G8" s="21"/>
      <c r="H8" s="22" t="s">
        <v>28</v>
      </c>
      <c r="I8" s="23" t="s">
        <v>29</v>
      </c>
      <c r="J8" s="23" t="s">
        <v>30</v>
      </c>
      <c r="K8" s="23" t="s">
        <v>31</v>
      </c>
      <c r="L8" s="21"/>
      <c r="M8" s="21"/>
      <c r="N8" s="21"/>
      <c r="O8" s="21"/>
      <c r="P8" s="21"/>
      <c r="Q8" s="21"/>
      <c r="R8" s="21"/>
      <c r="S8" s="21"/>
      <c r="T8" s="8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ht="21.75" customHeight="1">
      <c r="A9" s="24">
        <v>1.0</v>
      </c>
      <c r="B9" s="24">
        <v>2.0</v>
      </c>
      <c r="C9" s="24">
        <v>3.0</v>
      </c>
      <c r="D9" s="24">
        <v>4.0</v>
      </c>
      <c r="E9" s="24">
        <v>5.0</v>
      </c>
      <c r="F9" s="24">
        <v>6.0</v>
      </c>
      <c r="G9" s="24">
        <v>7.0</v>
      </c>
      <c r="H9" s="24">
        <v>8.0</v>
      </c>
      <c r="I9" s="24">
        <v>9.0</v>
      </c>
      <c r="J9" s="24">
        <v>10.0</v>
      </c>
      <c r="K9" s="24">
        <v>11.0</v>
      </c>
      <c r="L9" s="24">
        <v>12.0</v>
      </c>
      <c r="M9" s="24">
        <v>13.0</v>
      </c>
      <c r="N9" s="24">
        <v>14.0</v>
      </c>
      <c r="O9" s="24">
        <v>15.0</v>
      </c>
      <c r="P9" s="24">
        <v>16.0</v>
      </c>
      <c r="Q9" s="24">
        <v>17.0</v>
      </c>
      <c r="R9" s="24">
        <v>18.0</v>
      </c>
      <c r="S9" s="24">
        <v>19.0</v>
      </c>
      <c r="T9" s="8"/>
      <c r="U9" s="25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</row>
    <row r="10" ht="24.0" customHeight="1">
      <c r="A10" s="26" t="s">
        <v>32</v>
      </c>
      <c r="B10" s="27" t="s">
        <v>33</v>
      </c>
      <c r="C10" s="28" t="s">
        <v>34</v>
      </c>
      <c r="D10" s="29">
        <f t="shared" ref="D10:S10" si="1">SUM(D11+D20+D24)</f>
        <v>2106</v>
      </c>
      <c r="E10" s="29">
        <f t="shared" si="1"/>
        <v>438</v>
      </c>
      <c r="F10" s="29">
        <f t="shared" si="1"/>
        <v>702</v>
      </c>
      <c r="G10" s="30">
        <f t="shared" si="1"/>
        <v>1404</v>
      </c>
      <c r="H10" s="30">
        <f t="shared" si="1"/>
        <v>728</v>
      </c>
      <c r="I10" s="30">
        <f t="shared" si="1"/>
        <v>676</v>
      </c>
      <c r="J10" s="30">
        <f t="shared" si="1"/>
        <v>0</v>
      </c>
      <c r="K10" s="30">
        <f t="shared" si="1"/>
        <v>0</v>
      </c>
      <c r="L10" s="30">
        <f t="shared" si="1"/>
        <v>594</v>
      </c>
      <c r="M10" s="30">
        <f t="shared" si="1"/>
        <v>810</v>
      </c>
      <c r="N10" s="30">
        <f t="shared" si="1"/>
        <v>0</v>
      </c>
      <c r="O10" s="30">
        <f t="shared" si="1"/>
        <v>0</v>
      </c>
      <c r="P10" s="30">
        <f t="shared" si="1"/>
        <v>0</v>
      </c>
      <c r="Q10" s="30">
        <f t="shared" si="1"/>
        <v>0</v>
      </c>
      <c r="R10" s="30">
        <f t="shared" si="1"/>
        <v>0</v>
      </c>
      <c r="S10" s="30">
        <f t="shared" si="1"/>
        <v>0</v>
      </c>
      <c r="T10" s="8">
        <f t="shared" ref="T10:T54" si="4">SUM(L10:S10)</f>
        <v>1404</v>
      </c>
      <c r="U10" s="25">
        <f t="shared" ref="U10:U54" si="5">T10-G10</f>
        <v>0</v>
      </c>
      <c r="V10" s="6"/>
      <c r="W10" s="6"/>
      <c r="X10" s="6"/>
      <c r="Y10" s="6"/>
      <c r="Z10" s="6"/>
      <c r="AA10" s="6"/>
      <c r="AB10" s="6"/>
      <c r="AD10" s="31" t="s">
        <v>35</v>
      </c>
      <c r="AF10" s="31"/>
      <c r="AJ10" s="32" t="s">
        <v>36</v>
      </c>
      <c r="AK10" s="33" t="s">
        <v>37</v>
      </c>
      <c r="AL10" s="32" t="s">
        <v>38</v>
      </c>
      <c r="AM10" s="32" t="s">
        <v>39</v>
      </c>
    </row>
    <row r="11" ht="12.75" customHeight="1">
      <c r="A11" s="26" t="s">
        <v>40</v>
      </c>
      <c r="B11" s="34" t="s">
        <v>41</v>
      </c>
      <c r="C11" s="35" t="s">
        <v>42</v>
      </c>
      <c r="D11" s="36">
        <f t="shared" ref="D11:J11" si="2">SUM(D12:D19)</f>
        <v>1264</v>
      </c>
      <c r="E11" s="36">
        <f t="shared" si="2"/>
        <v>292</v>
      </c>
      <c r="F11" s="36">
        <f t="shared" si="2"/>
        <v>421</v>
      </c>
      <c r="G11" s="37">
        <f t="shared" si="2"/>
        <v>843</v>
      </c>
      <c r="H11" s="37">
        <f t="shared" si="2"/>
        <v>369</v>
      </c>
      <c r="I11" s="37">
        <f t="shared" si="2"/>
        <v>474</v>
      </c>
      <c r="J11" s="37">
        <f t="shared" si="2"/>
        <v>0</v>
      </c>
      <c r="K11" s="37">
        <f>SUM(K12:K18)</f>
        <v>0</v>
      </c>
      <c r="L11" s="37">
        <f t="shared" ref="L11:S11" si="3">SUM(L12:L19)</f>
        <v>357</v>
      </c>
      <c r="M11" s="37">
        <f t="shared" si="3"/>
        <v>486</v>
      </c>
      <c r="N11" s="37">
        <f t="shared" si="3"/>
        <v>0</v>
      </c>
      <c r="O11" s="37">
        <f t="shared" si="3"/>
        <v>0</v>
      </c>
      <c r="P11" s="37">
        <f t="shared" si="3"/>
        <v>0</v>
      </c>
      <c r="Q11" s="37">
        <f t="shared" si="3"/>
        <v>0</v>
      </c>
      <c r="R11" s="37">
        <f t="shared" si="3"/>
        <v>0</v>
      </c>
      <c r="S11" s="37">
        <f t="shared" si="3"/>
        <v>0</v>
      </c>
      <c r="T11" s="8">
        <f t="shared" si="4"/>
        <v>843</v>
      </c>
      <c r="U11" s="25">
        <f t="shared" si="5"/>
        <v>0</v>
      </c>
      <c r="V11" s="6"/>
      <c r="W11" s="6"/>
      <c r="X11" s="6"/>
      <c r="Y11" s="6"/>
      <c r="Z11" s="6"/>
      <c r="AA11" s="6"/>
      <c r="AB11" s="6"/>
      <c r="AD11" s="38" t="s">
        <v>43</v>
      </c>
      <c r="AE11" s="38" t="s">
        <v>44</v>
      </c>
      <c r="AF11" s="39">
        <v>0.6</v>
      </c>
      <c r="AG11" s="39">
        <v>0.4</v>
      </c>
      <c r="AJ11" s="31" t="s">
        <v>43</v>
      </c>
      <c r="AM11" s="31"/>
    </row>
    <row r="12" ht="14.25" customHeight="1">
      <c r="A12" s="40" t="s">
        <v>45</v>
      </c>
      <c r="B12" s="41" t="s">
        <v>46</v>
      </c>
      <c r="C12" s="42" t="s">
        <v>47</v>
      </c>
      <c r="D12" s="43">
        <f t="shared" ref="D12:D19" si="6">F12+G12</f>
        <v>120</v>
      </c>
      <c r="E12" s="43">
        <v>50.0</v>
      </c>
      <c r="F12" s="43">
        <f t="shared" ref="F12:F16" si="7">G12/2</f>
        <v>40</v>
      </c>
      <c r="G12" s="44">
        <f t="shared" ref="G12:G19" si="8">H12+I12</f>
        <v>80</v>
      </c>
      <c r="H12" s="44">
        <v>48.0</v>
      </c>
      <c r="I12" s="44">
        <v>32.0</v>
      </c>
      <c r="J12" s="44"/>
      <c r="K12" s="24"/>
      <c r="L12" s="45">
        <v>36.0</v>
      </c>
      <c r="M12" s="46">
        <v>44.0</v>
      </c>
      <c r="N12" s="44"/>
      <c r="O12" s="24"/>
      <c r="P12" s="24"/>
      <c r="Q12" s="24"/>
      <c r="R12" s="24"/>
      <c r="S12" s="24"/>
      <c r="T12" s="8">
        <f t="shared" si="4"/>
        <v>80</v>
      </c>
      <c r="U12" s="25">
        <f t="shared" si="5"/>
        <v>0</v>
      </c>
      <c r="V12" s="6"/>
      <c r="W12" s="6"/>
      <c r="X12" s="6"/>
      <c r="Y12" s="6"/>
      <c r="Z12" s="6"/>
      <c r="AA12" s="6"/>
      <c r="AB12" s="6"/>
      <c r="AC12" s="47" t="s">
        <v>48</v>
      </c>
      <c r="AD12" s="38">
        <v>39.0</v>
      </c>
      <c r="AE12" s="38">
        <f>AD12*36</f>
        <v>1404</v>
      </c>
      <c r="AF12" s="48">
        <f>AE12*AF11</f>
        <v>842.4</v>
      </c>
      <c r="AG12" s="48">
        <f>AE12*AG11</f>
        <v>561.6</v>
      </c>
      <c r="AI12" s="49" t="s">
        <v>49</v>
      </c>
      <c r="AJ12" s="50">
        <v>11.0</v>
      </c>
      <c r="AK12" s="38">
        <v>2.0</v>
      </c>
      <c r="AL12" s="38">
        <v>39.0</v>
      </c>
      <c r="AN12" s="38">
        <f t="shared" ref="AN12:AN15" si="9">SUM(AJ12:AM12)</f>
        <v>52</v>
      </c>
    </row>
    <row r="13" ht="14.25" customHeight="1">
      <c r="A13" s="40" t="s">
        <v>50</v>
      </c>
      <c r="B13" s="41" t="s">
        <v>51</v>
      </c>
      <c r="C13" s="42" t="s">
        <v>52</v>
      </c>
      <c r="D13" s="43">
        <f t="shared" si="6"/>
        <v>175.5</v>
      </c>
      <c r="E13" s="43">
        <v>30.0</v>
      </c>
      <c r="F13" s="43">
        <f t="shared" si="7"/>
        <v>58.5</v>
      </c>
      <c r="G13" s="44">
        <f t="shared" si="8"/>
        <v>117</v>
      </c>
      <c r="H13" s="44">
        <v>81.0</v>
      </c>
      <c r="I13" s="44">
        <v>36.0</v>
      </c>
      <c r="J13" s="44"/>
      <c r="K13" s="24"/>
      <c r="L13" s="44">
        <v>61.0</v>
      </c>
      <c r="M13" s="45">
        <v>56.0</v>
      </c>
      <c r="N13" s="44"/>
      <c r="O13" s="24"/>
      <c r="P13" s="24"/>
      <c r="Q13" s="24"/>
      <c r="R13" s="24"/>
      <c r="S13" s="24"/>
      <c r="T13" s="8">
        <f t="shared" si="4"/>
        <v>117</v>
      </c>
      <c r="U13" s="25">
        <f t="shared" si="5"/>
        <v>0</v>
      </c>
      <c r="V13" s="6"/>
      <c r="W13" s="6"/>
      <c r="X13" s="6"/>
      <c r="Y13" s="6"/>
      <c r="Z13" s="6"/>
      <c r="AA13" s="6"/>
      <c r="AB13" s="6"/>
      <c r="AC13" s="47"/>
      <c r="AI13" s="49" t="s">
        <v>53</v>
      </c>
      <c r="AJ13" s="50">
        <v>10.0</v>
      </c>
      <c r="AK13" s="38">
        <v>2.0</v>
      </c>
      <c r="AL13" s="38">
        <v>40.0</v>
      </c>
      <c r="AN13" s="38">
        <f t="shared" si="9"/>
        <v>52</v>
      </c>
    </row>
    <row r="14" ht="18.0" customHeight="1">
      <c r="A14" s="40" t="s">
        <v>54</v>
      </c>
      <c r="B14" s="41" t="s">
        <v>55</v>
      </c>
      <c r="C14" s="42" t="s">
        <v>56</v>
      </c>
      <c r="D14" s="43">
        <f t="shared" si="6"/>
        <v>175.5</v>
      </c>
      <c r="E14" s="43">
        <v>50.0</v>
      </c>
      <c r="F14" s="43">
        <f t="shared" si="7"/>
        <v>58.5</v>
      </c>
      <c r="G14" s="44">
        <f t="shared" si="8"/>
        <v>117</v>
      </c>
      <c r="H14" s="44">
        <v>0.0</v>
      </c>
      <c r="I14" s="44">
        <v>117.0</v>
      </c>
      <c r="J14" s="44"/>
      <c r="K14" s="44" t="s">
        <v>57</v>
      </c>
      <c r="L14" s="44">
        <v>50.0</v>
      </c>
      <c r="M14" s="46">
        <v>67.0</v>
      </c>
      <c r="N14" s="44"/>
      <c r="O14" s="24"/>
      <c r="P14" s="24"/>
      <c r="Q14" s="24"/>
      <c r="R14" s="24"/>
      <c r="S14" s="24"/>
      <c r="T14" s="8">
        <f t="shared" si="4"/>
        <v>117</v>
      </c>
      <c r="U14" s="25">
        <f t="shared" si="5"/>
        <v>0</v>
      </c>
      <c r="V14" s="6"/>
      <c r="W14" s="6"/>
      <c r="X14" s="6"/>
      <c r="Y14" s="6"/>
      <c r="Z14" s="6"/>
      <c r="AA14" s="6"/>
      <c r="AB14" s="6"/>
      <c r="AC14" s="47" t="s">
        <v>58</v>
      </c>
      <c r="AD14" s="38">
        <f t="shared" ref="AD14:AD16" si="10">AE14/36</f>
        <v>58</v>
      </c>
      <c r="AE14" s="38">
        <v>2088.0</v>
      </c>
      <c r="AI14" s="49" t="s">
        <v>59</v>
      </c>
      <c r="AJ14" s="38">
        <v>11.0</v>
      </c>
      <c r="AK14" s="38">
        <v>2.0</v>
      </c>
      <c r="AL14" s="38">
        <v>39.0</v>
      </c>
      <c r="AN14" s="38">
        <f t="shared" si="9"/>
        <v>52</v>
      </c>
    </row>
    <row r="15" ht="16.5" customHeight="1">
      <c r="A15" s="40" t="s">
        <v>60</v>
      </c>
      <c r="B15" s="40" t="s">
        <v>61</v>
      </c>
      <c r="C15" s="51" t="s">
        <v>62</v>
      </c>
      <c r="D15" s="52">
        <f t="shared" si="6"/>
        <v>369</v>
      </c>
      <c r="E15" s="52">
        <v>70.0</v>
      </c>
      <c r="F15" s="43">
        <f t="shared" si="7"/>
        <v>123</v>
      </c>
      <c r="G15" s="44">
        <f t="shared" si="8"/>
        <v>246</v>
      </c>
      <c r="H15" s="53">
        <v>118.0</v>
      </c>
      <c r="I15" s="53">
        <v>128.0</v>
      </c>
      <c r="J15" s="53"/>
      <c r="K15" s="54"/>
      <c r="L15" s="46">
        <v>80.0</v>
      </c>
      <c r="M15" s="46">
        <v>166.0</v>
      </c>
      <c r="N15" s="44"/>
      <c r="O15" s="44"/>
      <c r="P15" s="54"/>
      <c r="Q15" s="54"/>
      <c r="R15" s="24"/>
      <c r="S15" s="24"/>
      <c r="T15" s="8">
        <f t="shared" si="4"/>
        <v>246</v>
      </c>
      <c r="U15" s="25">
        <f t="shared" si="5"/>
        <v>0</v>
      </c>
      <c r="V15" s="6"/>
      <c r="W15" s="6"/>
      <c r="X15" s="6"/>
      <c r="Y15" s="6"/>
      <c r="Z15" s="6"/>
      <c r="AA15" s="6"/>
      <c r="AB15" s="6"/>
      <c r="AC15" s="47" t="s">
        <v>63</v>
      </c>
      <c r="AD15" s="38">
        <f t="shared" si="10"/>
        <v>25</v>
      </c>
      <c r="AE15" s="38">
        <v>900.0</v>
      </c>
      <c r="AF15" s="50"/>
      <c r="AG15" s="50"/>
      <c r="AI15" s="49" t="s">
        <v>64</v>
      </c>
      <c r="AJ15" s="50">
        <v>2.0</v>
      </c>
      <c r="AK15" s="38">
        <v>1.0</v>
      </c>
      <c r="AL15" s="38">
        <v>34.0</v>
      </c>
      <c r="AM15" s="38">
        <v>6.0</v>
      </c>
      <c r="AN15" s="38">
        <f t="shared" si="9"/>
        <v>43</v>
      </c>
    </row>
    <row r="16" ht="13.5" customHeight="1">
      <c r="A16" s="40" t="s">
        <v>65</v>
      </c>
      <c r="B16" s="41" t="s">
        <v>66</v>
      </c>
      <c r="C16" s="42" t="s">
        <v>52</v>
      </c>
      <c r="D16" s="43">
        <f t="shared" si="6"/>
        <v>132</v>
      </c>
      <c r="E16" s="43">
        <v>12.0</v>
      </c>
      <c r="F16" s="43">
        <f t="shared" si="7"/>
        <v>44</v>
      </c>
      <c r="G16" s="44">
        <f t="shared" si="8"/>
        <v>88</v>
      </c>
      <c r="H16" s="44">
        <v>72.0</v>
      </c>
      <c r="I16" s="44">
        <v>16.0</v>
      </c>
      <c r="J16" s="44"/>
      <c r="K16" s="24"/>
      <c r="L16" s="44">
        <v>57.0</v>
      </c>
      <c r="M16" s="45">
        <v>31.0</v>
      </c>
      <c r="N16" s="44"/>
      <c r="O16" s="24"/>
      <c r="P16" s="24"/>
      <c r="Q16" s="24"/>
      <c r="R16" s="24"/>
      <c r="S16" s="24"/>
      <c r="T16" s="8">
        <f t="shared" si="4"/>
        <v>88</v>
      </c>
      <c r="U16" s="25">
        <f t="shared" si="5"/>
        <v>0</v>
      </c>
      <c r="V16" s="6"/>
      <c r="W16" s="6"/>
      <c r="X16" s="6"/>
      <c r="Y16" s="6"/>
      <c r="Z16" s="6"/>
      <c r="AA16" s="6"/>
      <c r="AB16" s="6"/>
      <c r="AC16" s="47" t="s">
        <v>67</v>
      </c>
      <c r="AD16" s="38">
        <f t="shared" si="10"/>
        <v>4</v>
      </c>
      <c r="AE16" s="38">
        <v>144.0</v>
      </c>
      <c r="AF16" s="50"/>
      <c r="AG16" s="50"/>
      <c r="AJ16" s="50">
        <f t="shared" ref="AJ16:AN16" si="11">SUM(AJ12:AJ15)</f>
        <v>34</v>
      </c>
      <c r="AK16" s="50">
        <f t="shared" si="11"/>
        <v>7</v>
      </c>
      <c r="AL16" s="50">
        <f t="shared" si="11"/>
        <v>152</v>
      </c>
      <c r="AM16" s="50">
        <f t="shared" si="11"/>
        <v>6</v>
      </c>
      <c r="AN16" s="50">
        <f t="shared" si="11"/>
        <v>199</v>
      </c>
    </row>
    <row r="17" ht="13.5" customHeight="1">
      <c r="A17" s="40" t="s">
        <v>68</v>
      </c>
      <c r="B17" s="41" t="s">
        <v>69</v>
      </c>
      <c r="C17" s="42" t="s">
        <v>70</v>
      </c>
      <c r="D17" s="43">
        <f t="shared" si="6"/>
        <v>175</v>
      </c>
      <c r="E17" s="43">
        <v>50.0</v>
      </c>
      <c r="F17" s="43">
        <v>58.0</v>
      </c>
      <c r="G17" s="44">
        <f t="shared" si="8"/>
        <v>117</v>
      </c>
      <c r="H17" s="44">
        <v>2.0</v>
      </c>
      <c r="I17" s="44">
        <v>115.0</v>
      </c>
      <c r="J17" s="44"/>
      <c r="K17" s="24"/>
      <c r="L17" s="55">
        <v>34.0</v>
      </c>
      <c r="M17" s="45">
        <v>83.0</v>
      </c>
      <c r="N17" s="44"/>
      <c r="O17" s="24"/>
      <c r="P17" s="24"/>
      <c r="Q17" s="24"/>
      <c r="R17" s="24"/>
      <c r="S17" s="24"/>
      <c r="T17" s="8">
        <f t="shared" si="4"/>
        <v>117</v>
      </c>
      <c r="U17" s="25">
        <f t="shared" si="5"/>
        <v>0</v>
      </c>
      <c r="V17" s="6"/>
      <c r="W17" s="6"/>
      <c r="X17" s="6"/>
      <c r="Y17" s="6"/>
      <c r="Z17" s="6"/>
      <c r="AA17" s="6"/>
      <c r="AB17" s="6"/>
      <c r="AC17" s="56" t="s">
        <v>39</v>
      </c>
      <c r="AD17" s="38">
        <v>6.0</v>
      </c>
      <c r="AE17" s="50">
        <f>AD17*36</f>
        <v>216</v>
      </c>
      <c r="AF17" s="50"/>
      <c r="AG17" s="50"/>
      <c r="AJ17" s="50"/>
      <c r="AL17" s="38">
        <f>AL16*36</f>
        <v>5472</v>
      </c>
    </row>
    <row r="18" ht="14.25" customHeight="1">
      <c r="A18" s="40" t="s">
        <v>71</v>
      </c>
      <c r="B18" s="41" t="s">
        <v>72</v>
      </c>
      <c r="C18" s="42" t="s">
        <v>73</v>
      </c>
      <c r="D18" s="43">
        <f t="shared" si="6"/>
        <v>58.5</v>
      </c>
      <c r="E18" s="43">
        <v>20.0</v>
      </c>
      <c r="F18" s="43">
        <f t="shared" ref="F18:F19" si="12">G18/2</f>
        <v>19.5</v>
      </c>
      <c r="G18" s="44">
        <f t="shared" si="8"/>
        <v>39</v>
      </c>
      <c r="H18" s="44">
        <v>21.0</v>
      </c>
      <c r="I18" s="44">
        <v>18.0</v>
      </c>
      <c r="J18" s="44"/>
      <c r="K18" s="24"/>
      <c r="L18" s="45">
        <v>39.0</v>
      </c>
      <c r="M18" s="44"/>
      <c r="N18" s="44"/>
      <c r="O18" s="24"/>
      <c r="P18" s="24"/>
      <c r="Q18" s="24"/>
      <c r="R18" s="24"/>
      <c r="S18" s="24"/>
      <c r="T18" s="8">
        <f t="shared" si="4"/>
        <v>39</v>
      </c>
      <c r="U18" s="25">
        <f t="shared" si="5"/>
        <v>0</v>
      </c>
      <c r="V18" s="6"/>
      <c r="W18" s="6"/>
      <c r="X18" s="6"/>
      <c r="Y18" s="6"/>
      <c r="Z18" s="6"/>
      <c r="AA18" s="6"/>
      <c r="AB18" s="6"/>
      <c r="AC18" s="50" t="s">
        <v>74</v>
      </c>
      <c r="AD18" s="38">
        <f>AE18/36</f>
        <v>26</v>
      </c>
      <c r="AE18" s="50">
        <v>936.0</v>
      </c>
      <c r="AF18" s="50"/>
    </row>
    <row r="19" ht="13.5" customHeight="1">
      <c r="A19" s="40" t="s">
        <v>75</v>
      </c>
      <c r="B19" s="41" t="s">
        <v>76</v>
      </c>
      <c r="C19" s="57" t="s">
        <v>73</v>
      </c>
      <c r="D19" s="43">
        <f t="shared" si="6"/>
        <v>58.5</v>
      </c>
      <c r="E19" s="43">
        <v>10.0</v>
      </c>
      <c r="F19" s="43">
        <f t="shared" si="12"/>
        <v>19.5</v>
      </c>
      <c r="G19" s="44">
        <f t="shared" si="8"/>
        <v>39</v>
      </c>
      <c r="H19" s="57">
        <v>27.0</v>
      </c>
      <c r="I19" s="57">
        <v>12.0</v>
      </c>
      <c r="J19" s="57"/>
      <c r="K19" s="57"/>
      <c r="L19" s="57"/>
      <c r="M19" s="45">
        <v>39.0</v>
      </c>
      <c r="N19" s="57"/>
      <c r="O19" s="41"/>
      <c r="P19" s="41"/>
      <c r="Q19" s="41"/>
      <c r="R19" s="41"/>
      <c r="S19" s="41"/>
      <c r="T19" s="8">
        <f t="shared" si="4"/>
        <v>39</v>
      </c>
      <c r="U19" s="25">
        <f t="shared" si="5"/>
        <v>0</v>
      </c>
      <c r="V19" s="6"/>
      <c r="W19" s="6"/>
      <c r="X19" s="6"/>
      <c r="Y19" s="6"/>
      <c r="Z19" s="6"/>
      <c r="AA19" s="6"/>
      <c r="AB19" s="6"/>
      <c r="AC19" s="50" t="s">
        <v>77</v>
      </c>
      <c r="AD19" s="50">
        <f t="shared" ref="AD19:AE19" si="13">SUM(AD12:AD18)</f>
        <v>158</v>
      </c>
      <c r="AE19" s="50">
        <f t="shared" si="13"/>
        <v>5688</v>
      </c>
      <c r="AJ19" s="38" t="s">
        <v>78</v>
      </c>
      <c r="AL19" s="38">
        <f>AL17+AM16*36</f>
        <v>5688</v>
      </c>
    </row>
    <row r="20" ht="12.75" customHeight="1">
      <c r="A20" s="26" t="s">
        <v>79</v>
      </c>
      <c r="B20" s="58" t="s">
        <v>80</v>
      </c>
      <c r="C20" s="59" t="s">
        <v>81</v>
      </c>
      <c r="D20" s="60">
        <f t="shared" ref="D20:S20" si="14">SUM(D21:D23)</f>
        <v>530</v>
      </c>
      <c r="E20" s="60">
        <f t="shared" si="14"/>
        <v>84</v>
      </c>
      <c r="F20" s="60">
        <f t="shared" si="14"/>
        <v>177</v>
      </c>
      <c r="G20" s="60">
        <f t="shared" si="14"/>
        <v>353</v>
      </c>
      <c r="H20" s="60">
        <f t="shared" si="14"/>
        <v>213</v>
      </c>
      <c r="I20" s="60">
        <f t="shared" si="14"/>
        <v>140</v>
      </c>
      <c r="J20" s="60">
        <f t="shared" si="14"/>
        <v>0</v>
      </c>
      <c r="K20" s="60">
        <f t="shared" si="14"/>
        <v>0</v>
      </c>
      <c r="L20" s="60">
        <f t="shared" si="14"/>
        <v>131</v>
      </c>
      <c r="M20" s="60">
        <f t="shared" si="14"/>
        <v>222</v>
      </c>
      <c r="N20" s="60">
        <f t="shared" si="14"/>
        <v>0</v>
      </c>
      <c r="O20" s="60">
        <f t="shared" si="14"/>
        <v>0</v>
      </c>
      <c r="P20" s="60">
        <f t="shared" si="14"/>
        <v>0</v>
      </c>
      <c r="Q20" s="60">
        <f t="shared" si="14"/>
        <v>0</v>
      </c>
      <c r="R20" s="60">
        <f t="shared" si="14"/>
        <v>0</v>
      </c>
      <c r="S20" s="60">
        <f t="shared" si="14"/>
        <v>0</v>
      </c>
      <c r="T20" s="8">
        <f t="shared" si="4"/>
        <v>353</v>
      </c>
      <c r="U20" s="25">
        <f t="shared" si="5"/>
        <v>0</v>
      </c>
      <c r="V20" s="6"/>
      <c r="W20" s="6"/>
      <c r="X20" s="6"/>
      <c r="Y20" s="6"/>
      <c r="Z20" s="6"/>
      <c r="AA20" s="6"/>
      <c r="AB20" s="6"/>
      <c r="AD20" s="38" t="s">
        <v>82</v>
      </c>
      <c r="AE20" s="38" t="s">
        <v>83</v>
      </c>
    </row>
    <row r="21" ht="12.75" customHeight="1">
      <c r="A21" s="40" t="s">
        <v>84</v>
      </c>
      <c r="B21" s="61" t="s">
        <v>85</v>
      </c>
      <c r="C21" s="42" t="s">
        <v>52</v>
      </c>
      <c r="D21" s="53">
        <f t="shared" ref="D21:D23" si="15">F21+G21</f>
        <v>234</v>
      </c>
      <c r="E21" s="53">
        <v>30.0</v>
      </c>
      <c r="F21" s="57">
        <f t="shared" ref="F21:F22" si="16">G21/2</f>
        <v>78</v>
      </c>
      <c r="G21" s="57">
        <f t="shared" ref="G21:G23" si="17">H21+I21</f>
        <v>156</v>
      </c>
      <c r="H21" s="44">
        <v>48.0</v>
      </c>
      <c r="I21" s="44">
        <v>108.0</v>
      </c>
      <c r="J21" s="44"/>
      <c r="K21" s="24"/>
      <c r="L21" s="24">
        <v>61.0</v>
      </c>
      <c r="M21" s="45">
        <v>95.0</v>
      </c>
      <c r="N21" s="44"/>
      <c r="O21" s="44"/>
      <c r="P21" s="24"/>
      <c r="Q21" s="24"/>
      <c r="R21" s="24"/>
      <c r="S21" s="24"/>
      <c r="T21" s="8">
        <f t="shared" si="4"/>
        <v>156</v>
      </c>
      <c r="U21" s="25">
        <f t="shared" si="5"/>
        <v>0</v>
      </c>
      <c r="V21" s="6"/>
      <c r="W21" s="6"/>
      <c r="X21" s="6"/>
      <c r="Y21" s="6"/>
      <c r="Z21" s="6"/>
      <c r="AA21" s="6"/>
      <c r="AB21" s="6"/>
      <c r="AC21" s="38" t="s">
        <v>86</v>
      </c>
      <c r="AD21" s="38">
        <v>648.0</v>
      </c>
      <c r="AE21" s="38">
        <v>432.0</v>
      </c>
    </row>
    <row r="22" ht="11.25" customHeight="1">
      <c r="A22" s="40" t="s">
        <v>87</v>
      </c>
      <c r="B22" s="61" t="s">
        <v>88</v>
      </c>
      <c r="C22" s="42" t="s">
        <v>62</v>
      </c>
      <c r="D22" s="57">
        <f t="shared" si="15"/>
        <v>237</v>
      </c>
      <c r="E22" s="57">
        <v>40.0</v>
      </c>
      <c r="F22" s="57">
        <f t="shared" si="16"/>
        <v>79</v>
      </c>
      <c r="G22" s="57">
        <f t="shared" si="17"/>
        <v>158</v>
      </c>
      <c r="H22" s="57">
        <v>136.0</v>
      </c>
      <c r="I22" s="57">
        <v>22.0</v>
      </c>
      <c r="J22" s="57"/>
      <c r="K22" s="62"/>
      <c r="L22" s="46">
        <v>70.0</v>
      </c>
      <c r="M22" s="46">
        <v>88.0</v>
      </c>
      <c r="N22" s="44"/>
      <c r="O22" s="44"/>
      <c r="P22" s="44"/>
      <c r="Q22" s="24"/>
      <c r="R22" s="24"/>
      <c r="S22" s="24"/>
      <c r="T22" s="8">
        <f t="shared" si="4"/>
        <v>158</v>
      </c>
      <c r="U22" s="25">
        <f t="shared" si="5"/>
        <v>0</v>
      </c>
      <c r="V22" s="6"/>
      <c r="W22" s="6"/>
      <c r="X22" s="6"/>
      <c r="Y22" s="6"/>
      <c r="Z22" s="6"/>
      <c r="AA22" s="6"/>
      <c r="AB22" s="6"/>
      <c r="AC22" s="38" t="s">
        <v>89</v>
      </c>
      <c r="AD22" s="38">
        <v>108.0</v>
      </c>
      <c r="AE22" s="38">
        <v>72.0</v>
      </c>
    </row>
    <row r="23" ht="13.5" customHeight="1">
      <c r="A23" s="40" t="s">
        <v>90</v>
      </c>
      <c r="B23" s="41" t="s">
        <v>91</v>
      </c>
      <c r="C23" s="42" t="s">
        <v>92</v>
      </c>
      <c r="D23" s="43">
        <f t="shared" si="15"/>
        <v>59</v>
      </c>
      <c r="E23" s="43">
        <v>14.0</v>
      </c>
      <c r="F23" s="57">
        <v>20.0</v>
      </c>
      <c r="G23" s="44">
        <f t="shared" si="17"/>
        <v>39</v>
      </c>
      <c r="H23" s="44">
        <v>29.0</v>
      </c>
      <c r="I23" s="44">
        <v>10.0</v>
      </c>
      <c r="J23" s="44"/>
      <c r="K23" s="24"/>
      <c r="L23" s="24"/>
      <c r="M23" s="45">
        <v>39.0</v>
      </c>
      <c r="N23" s="44"/>
      <c r="O23" s="24"/>
      <c r="P23" s="24"/>
      <c r="Q23" s="24"/>
      <c r="R23" s="24"/>
      <c r="S23" s="24"/>
      <c r="T23" s="8">
        <f t="shared" si="4"/>
        <v>39</v>
      </c>
      <c r="U23" s="25">
        <f t="shared" si="5"/>
        <v>0</v>
      </c>
      <c r="V23" s="6"/>
      <c r="W23" s="6"/>
      <c r="X23" s="6"/>
      <c r="Y23" s="6"/>
      <c r="Z23" s="6"/>
      <c r="AA23" s="6"/>
      <c r="AB23" s="6"/>
      <c r="AC23" s="38" t="s">
        <v>93</v>
      </c>
      <c r="AD23" s="38">
        <v>888.0</v>
      </c>
      <c r="AE23" s="38">
        <v>592.0</v>
      </c>
    </row>
    <row r="24" ht="14.25" customHeight="1">
      <c r="A24" s="26" t="s">
        <v>94</v>
      </c>
      <c r="B24" s="63" t="s">
        <v>95</v>
      </c>
      <c r="C24" s="64" t="s">
        <v>96</v>
      </c>
      <c r="D24" s="65">
        <f t="shared" ref="D24:F24" si="18">D25+D29</f>
        <v>312</v>
      </c>
      <c r="E24" s="65">
        <f t="shared" si="18"/>
        <v>62</v>
      </c>
      <c r="F24" s="65">
        <f t="shared" si="18"/>
        <v>104</v>
      </c>
      <c r="G24" s="65">
        <f t="shared" ref="G24:S24" si="19">G25</f>
        <v>208</v>
      </c>
      <c r="H24" s="65">
        <f t="shared" si="19"/>
        <v>146</v>
      </c>
      <c r="I24" s="65">
        <f t="shared" si="19"/>
        <v>62</v>
      </c>
      <c r="J24" s="65" t="str">
        <f t="shared" si="19"/>
        <v/>
      </c>
      <c r="K24" s="65" t="str">
        <f t="shared" si="19"/>
        <v/>
      </c>
      <c r="L24" s="65">
        <f t="shared" si="19"/>
        <v>106</v>
      </c>
      <c r="M24" s="65">
        <f t="shared" si="19"/>
        <v>102</v>
      </c>
      <c r="N24" s="65" t="str">
        <f t="shared" si="19"/>
        <v/>
      </c>
      <c r="O24" s="65" t="str">
        <f t="shared" si="19"/>
        <v/>
      </c>
      <c r="P24" s="65" t="str">
        <f t="shared" si="19"/>
        <v/>
      </c>
      <c r="Q24" s="65" t="str">
        <f t="shared" si="19"/>
        <v/>
      </c>
      <c r="R24" s="65" t="str">
        <f t="shared" si="19"/>
        <v/>
      </c>
      <c r="S24" s="65" t="str">
        <f t="shared" si="19"/>
        <v/>
      </c>
      <c r="T24" s="8">
        <f t="shared" si="4"/>
        <v>208</v>
      </c>
      <c r="U24" s="25">
        <f t="shared" si="5"/>
        <v>0</v>
      </c>
      <c r="V24" s="6"/>
      <c r="W24" s="6"/>
      <c r="X24" s="6"/>
      <c r="Y24" s="6"/>
      <c r="Z24" s="6"/>
      <c r="AA24" s="6"/>
      <c r="AB24" s="6"/>
      <c r="AC24" s="38" t="s">
        <v>97</v>
      </c>
      <c r="AD24" s="38">
        <v>1488.0</v>
      </c>
      <c r="AE24" s="38">
        <v>992.0</v>
      </c>
    </row>
    <row r="25" ht="14.25" customHeight="1">
      <c r="A25" s="40" t="s">
        <v>98</v>
      </c>
      <c r="B25" s="40" t="s">
        <v>99</v>
      </c>
      <c r="C25" s="42" t="s">
        <v>100</v>
      </c>
      <c r="D25" s="44">
        <f t="shared" ref="D25:E25" si="20">D26+D27+D28</f>
        <v>272</v>
      </c>
      <c r="E25" s="44">
        <f t="shared" si="20"/>
        <v>62</v>
      </c>
      <c r="F25" s="57">
        <f>SUM(F26:F28)</f>
        <v>64</v>
      </c>
      <c r="G25" s="44">
        <f t="shared" ref="G25:I25" si="21">SUM(G26:G29)</f>
        <v>208</v>
      </c>
      <c r="H25" s="44">
        <f t="shared" si="21"/>
        <v>146</v>
      </c>
      <c r="I25" s="44">
        <f t="shared" si="21"/>
        <v>62</v>
      </c>
      <c r="J25" s="44"/>
      <c r="K25" s="44"/>
      <c r="L25" s="44">
        <f t="shared" ref="L25:M25" si="22">SUM(L26:L29)</f>
        <v>106</v>
      </c>
      <c r="M25" s="45">
        <f t="shared" si="22"/>
        <v>102</v>
      </c>
      <c r="N25" s="24"/>
      <c r="O25" s="24"/>
      <c r="P25" s="24"/>
      <c r="Q25" s="24"/>
      <c r="R25" s="24"/>
      <c r="S25" s="24"/>
      <c r="T25" s="8">
        <f t="shared" si="4"/>
        <v>208</v>
      </c>
      <c r="U25" s="25">
        <f t="shared" si="5"/>
        <v>0</v>
      </c>
      <c r="V25" s="6"/>
      <c r="W25" s="6"/>
      <c r="X25" s="6"/>
      <c r="Y25" s="6"/>
      <c r="Z25" s="6"/>
      <c r="AA25" s="6"/>
      <c r="AB25" s="6"/>
      <c r="AC25" s="38" t="s">
        <v>74</v>
      </c>
      <c r="AD25" s="6">
        <v>1404.0</v>
      </c>
      <c r="AE25" s="6">
        <v>936.0</v>
      </c>
      <c r="AF25" s="6"/>
      <c r="AG25" s="6"/>
      <c r="AH25" s="6"/>
      <c r="AI25" s="6"/>
      <c r="AJ25" s="6"/>
      <c r="AK25" s="6"/>
      <c r="AL25" s="6"/>
      <c r="AM25" s="6"/>
      <c r="AN25" s="6"/>
    </row>
    <row r="26" ht="14.25" customHeight="1">
      <c r="A26" s="40"/>
      <c r="B26" s="66" t="s">
        <v>101</v>
      </c>
      <c r="C26" s="42"/>
      <c r="D26" s="44">
        <f t="shared" ref="D26:D29" si="24">F26+G26</f>
        <v>78</v>
      </c>
      <c r="E26" s="44">
        <v>20.0</v>
      </c>
      <c r="F26" s="57">
        <v>16.0</v>
      </c>
      <c r="G26" s="44">
        <f t="shared" ref="G26:G28" si="25">H26+I26</f>
        <v>62</v>
      </c>
      <c r="H26" s="44">
        <v>42.0</v>
      </c>
      <c r="I26" s="44">
        <v>20.0</v>
      </c>
      <c r="J26" s="44"/>
      <c r="K26" s="24"/>
      <c r="L26" s="44">
        <v>26.0</v>
      </c>
      <c r="M26" s="44">
        <v>36.0</v>
      </c>
      <c r="N26" s="24"/>
      <c r="O26" s="24"/>
      <c r="P26" s="24"/>
      <c r="Q26" s="24"/>
      <c r="R26" s="24"/>
      <c r="S26" s="24"/>
      <c r="T26" s="8">
        <f t="shared" si="4"/>
        <v>62</v>
      </c>
      <c r="U26" s="25">
        <f t="shared" si="5"/>
        <v>0</v>
      </c>
      <c r="V26" s="6"/>
      <c r="W26" s="6"/>
      <c r="X26" s="6"/>
      <c r="Y26" s="6"/>
      <c r="Z26" s="6"/>
      <c r="AA26" s="6"/>
      <c r="AB26" s="6"/>
      <c r="AC26" s="6"/>
      <c r="AD26" s="38">
        <f t="shared" ref="AD26:AE26" si="23">SUM(AD21:AD25)</f>
        <v>4536</v>
      </c>
      <c r="AE26" s="38">
        <f t="shared" si="23"/>
        <v>3024</v>
      </c>
      <c r="AF26" s="6"/>
      <c r="AG26" s="6"/>
      <c r="AH26" s="6"/>
      <c r="AI26" s="6"/>
      <c r="AJ26" s="6"/>
      <c r="AK26" s="6"/>
      <c r="AL26" s="6"/>
      <c r="AM26" s="6"/>
      <c r="AN26" s="6"/>
    </row>
    <row r="27" ht="14.25" customHeight="1">
      <c r="A27" s="40"/>
      <c r="B27" s="66" t="s">
        <v>102</v>
      </c>
      <c r="C27" s="42"/>
      <c r="D27" s="44">
        <f t="shared" si="24"/>
        <v>122</v>
      </c>
      <c r="E27" s="44">
        <v>16.0</v>
      </c>
      <c r="F27" s="57">
        <v>34.0</v>
      </c>
      <c r="G27" s="44">
        <f t="shared" si="25"/>
        <v>88</v>
      </c>
      <c r="H27" s="44">
        <v>72.0</v>
      </c>
      <c r="I27" s="44">
        <v>16.0</v>
      </c>
      <c r="J27" s="44"/>
      <c r="K27" s="24"/>
      <c r="L27" s="44">
        <v>44.0</v>
      </c>
      <c r="M27" s="44">
        <v>44.0</v>
      </c>
      <c r="N27" s="24"/>
      <c r="O27" s="24"/>
      <c r="P27" s="24"/>
      <c r="Q27" s="24"/>
      <c r="R27" s="24"/>
      <c r="S27" s="24"/>
      <c r="T27" s="8">
        <f t="shared" si="4"/>
        <v>88</v>
      </c>
      <c r="U27" s="25">
        <f t="shared" si="5"/>
        <v>0</v>
      </c>
      <c r="V27" s="6"/>
      <c r="W27" s="6"/>
      <c r="X27" s="6"/>
      <c r="Y27" s="6"/>
      <c r="Z27" s="6"/>
      <c r="AA27" s="6"/>
      <c r="AB27" s="6"/>
      <c r="AD27" s="38" t="s">
        <v>83</v>
      </c>
      <c r="AE27" s="38" t="s">
        <v>103</v>
      </c>
    </row>
    <row r="28" ht="14.25" customHeight="1">
      <c r="A28" s="40"/>
      <c r="B28" s="67" t="s">
        <v>104</v>
      </c>
      <c r="C28" s="42"/>
      <c r="D28" s="44">
        <f t="shared" si="24"/>
        <v>72</v>
      </c>
      <c r="E28" s="44">
        <v>26.0</v>
      </c>
      <c r="F28" s="57">
        <v>14.0</v>
      </c>
      <c r="G28" s="44">
        <f t="shared" si="25"/>
        <v>58</v>
      </c>
      <c r="H28" s="44">
        <v>32.0</v>
      </c>
      <c r="I28" s="44">
        <v>26.0</v>
      </c>
      <c r="J28" s="44"/>
      <c r="K28" s="24"/>
      <c r="L28" s="44">
        <v>36.0</v>
      </c>
      <c r="M28" s="44">
        <v>22.0</v>
      </c>
      <c r="N28" s="24"/>
      <c r="O28" s="24"/>
      <c r="P28" s="24"/>
      <c r="Q28" s="24"/>
      <c r="R28" s="24"/>
      <c r="S28" s="24"/>
      <c r="T28" s="8">
        <f t="shared" si="4"/>
        <v>58</v>
      </c>
      <c r="U28" s="25">
        <f t="shared" si="5"/>
        <v>0</v>
      </c>
      <c r="V28" s="6"/>
      <c r="W28" s="6"/>
      <c r="X28" s="6"/>
      <c r="Y28" s="6"/>
      <c r="Z28" s="6"/>
      <c r="AA28" s="6"/>
      <c r="AB28" s="6"/>
      <c r="AC28" s="38" t="s">
        <v>105</v>
      </c>
      <c r="AD28" s="6">
        <f t="shared" ref="AD28:AE28" si="26">V30+V35+V38</f>
        <v>2088</v>
      </c>
      <c r="AE28" s="48">
        <f t="shared" si="26"/>
        <v>936</v>
      </c>
    </row>
    <row r="29" ht="14.25" customHeight="1">
      <c r="A29" s="44" t="s">
        <v>106</v>
      </c>
      <c r="B29" s="41" t="s">
        <v>107</v>
      </c>
      <c r="C29" s="42"/>
      <c r="D29" s="44">
        <f t="shared" si="24"/>
        <v>40</v>
      </c>
      <c r="E29" s="44"/>
      <c r="F29" s="57">
        <v>40.0</v>
      </c>
      <c r="G29" s="44"/>
      <c r="H29" s="44"/>
      <c r="I29" s="44"/>
      <c r="J29" s="44"/>
      <c r="K29" s="24"/>
      <c r="L29" s="44"/>
      <c r="M29" s="24"/>
      <c r="N29" s="24"/>
      <c r="O29" s="24"/>
      <c r="P29" s="24"/>
      <c r="Q29" s="24"/>
      <c r="R29" s="24"/>
      <c r="S29" s="24"/>
      <c r="T29" s="8">
        <f t="shared" si="4"/>
        <v>0</v>
      </c>
      <c r="U29" s="25">
        <f t="shared" si="5"/>
        <v>0</v>
      </c>
      <c r="V29" s="6"/>
      <c r="W29" s="6"/>
      <c r="X29" s="6"/>
      <c r="Y29" s="6"/>
      <c r="Z29" s="6"/>
      <c r="AA29" s="6"/>
      <c r="AB29" s="6"/>
      <c r="AC29" s="38" t="s">
        <v>82</v>
      </c>
      <c r="AD29" s="38">
        <f t="shared" ref="AD29:AE29" si="27">Y30+Y35+Y38</f>
        <v>3132</v>
      </c>
      <c r="AE29" s="68">
        <f t="shared" si="27"/>
        <v>1404</v>
      </c>
    </row>
    <row r="30" ht="30.75" customHeight="1">
      <c r="A30" s="69" t="s">
        <v>108</v>
      </c>
      <c r="B30" s="69" t="s">
        <v>109</v>
      </c>
      <c r="C30" s="70" t="s">
        <v>110</v>
      </c>
      <c r="D30" s="71">
        <f t="shared" ref="D30:S30" si="28">SUM(D31:D34)</f>
        <v>648</v>
      </c>
      <c r="E30" s="71">
        <f t="shared" si="28"/>
        <v>370</v>
      </c>
      <c r="F30" s="71">
        <f t="shared" si="28"/>
        <v>216</v>
      </c>
      <c r="G30" s="71">
        <f t="shared" si="28"/>
        <v>432</v>
      </c>
      <c r="H30" s="71">
        <f t="shared" si="28"/>
        <v>62</v>
      </c>
      <c r="I30" s="71">
        <f t="shared" si="28"/>
        <v>370</v>
      </c>
      <c r="J30" s="71">
        <f t="shared" si="28"/>
        <v>0</v>
      </c>
      <c r="K30" s="71">
        <f t="shared" si="28"/>
        <v>0</v>
      </c>
      <c r="L30" s="71">
        <f t="shared" si="28"/>
        <v>0</v>
      </c>
      <c r="M30" s="71">
        <f t="shared" si="28"/>
        <v>0</v>
      </c>
      <c r="N30" s="71">
        <f t="shared" si="28"/>
        <v>96</v>
      </c>
      <c r="O30" s="71">
        <f t="shared" si="28"/>
        <v>96</v>
      </c>
      <c r="P30" s="71">
        <f t="shared" si="28"/>
        <v>100</v>
      </c>
      <c r="Q30" s="71">
        <f t="shared" si="28"/>
        <v>116</v>
      </c>
      <c r="R30" s="71">
        <f t="shared" si="28"/>
        <v>24</v>
      </c>
      <c r="S30" s="71">
        <f t="shared" si="28"/>
        <v>0</v>
      </c>
      <c r="T30" s="8">
        <f t="shared" si="4"/>
        <v>432</v>
      </c>
      <c r="U30" s="25">
        <f t="shared" si="5"/>
        <v>0</v>
      </c>
      <c r="V30" s="72">
        <f t="shared" ref="V30:W30" si="29">SUM(V31:V34)</f>
        <v>432</v>
      </c>
      <c r="W30" s="73">
        <f t="shared" si="29"/>
        <v>0</v>
      </c>
      <c r="X30" s="74"/>
      <c r="Y30" s="72">
        <f t="shared" ref="Y30:Z30" si="30">SUM(Y31:Y34)</f>
        <v>648</v>
      </c>
      <c r="Z30" s="73">
        <f t="shared" si="30"/>
        <v>0</v>
      </c>
      <c r="AA30" s="6"/>
      <c r="AB30" s="6"/>
    </row>
    <row r="31" ht="15.0" customHeight="1">
      <c r="A31" s="75" t="s">
        <v>111</v>
      </c>
      <c r="B31" s="75" t="s">
        <v>112</v>
      </c>
      <c r="C31" s="76" t="s">
        <v>73</v>
      </c>
      <c r="D31" s="57">
        <f t="shared" ref="D31:D34" si="31">SUM(F31:G31)</f>
        <v>58</v>
      </c>
      <c r="E31" s="57">
        <f t="shared" ref="E31:E34" si="32">I31+J31+K31</f>
        <v>18</v>
      </c>
      <c r="F31" s="57">
        <v>10.0</v>
      </c>
      <c r="G31" s="57">
        <f t="shared" ref="G31:G34" si="33">SUM(H31:K31)</f>
        <v>48</v>
      </c>
      <c r="H31" s="57">
        <v>30.0</v>
      </c>
      <c r="I31" s="57">
        <v>18.0</v>
      </c>
      <c r="J31" s="57"/>
      <c r="K31" s="57"/>
      <c r="L31" s="77"/>
      <c r="M31" s="77"/>
      <c r="N31" s="77"/>
      <c r="O31" s="77"/>
      <c r="P31" s="78">
        <v>48.0</v>
      </c>
      <c r="Q31" s="77"/>
      <c r="R31" s="77"/>
      <c r="S31" s="77"/>
      <c r="T31" s="8">
        <f t="shared" si="4"/>
        <v>48</v>
      </c>
      <c r="U31" s="25">
        <f t="shared" si="5"/>
        <v>0</v>
      </c>
      <c r="V31" s="79">
        <v>48.0</v>
      </c>
      <c r="W31" s="80">
        <f t="shared" ref="W31:W34" si="34">G31-V31</f>
        <v>0</v>
      </c>
      <c r="X31" s="74"/>
      <c r="Y31" s="81">
        <v>58.0</v>
      </c>
      <c r="Z31" s="82">
        <f t="shared" ref="Z31:Z34" si="35">W31+W31/2</f>
        <v>0</v>
      </c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</row>
    <row r="32" ht="15.0" customHeight="1">
      <c r="A32" s="75" t="s">
        <v>113</v>
      </c>
      <c r="B32" s="75" t="s">
        <v>66</v>
      </c>
      <c r="C32" s="76" t="s">
        <v>73</v>
      </c>
      <c r="D32" s="57">
        <f t="shared" si="31"/>
        <v>58</v>
      </c>
      <c r="E32" s="57">
        <f t="shared" si="32"/>
        <v>18</v>
      </c>
      <c r="F32" s="57">
        <v>10.0</v>
      </c>
      <c r="G32" s="57">
        <f t="shared" si="33"/>
        <v>48</v>
      </c>
      <c r="H32" s="57">
        <v>30.0</v>
      </c>
      <c r="I32" s="57">
        <v>18.0</v>
      </c>
      <c r="J32" s="57"/>
      <c r="K32" s="57"/>
      <c r="L32" s="77"/>
      <c r="M32" s="77"/>
      <c r="N32" s="77">
        <v>36.0</v>
      </c>
      <c r="O32" s="78">
        <v>12.0</v>
      </c>
      <c r="P32" s="77"/>
      <c r="Q32" s="77"/>
      <c r="R32" s="77"/>
      <c r="S32" s="77"/>
      <c r="T32" s="8">
        <f t="shared" si="4"/>
        <v>48</v>
      </c>
      <c r="U32" s="25">
        <f t="shared" si="5"/>
        <v>0</v>
      </c>
      <c r="V32" s="79">
        <v>48.0</v>
      </c>
      <c r="W32" s="80">
        <f t="shared" si="34"/>
        <v>0</v>
      </c>
      <c r="X32" s="74"/>
      <c r="Y32" s="81">
        <v>58.0</v>
      </c>
      <c r="Z32" s="82">
        <f t="shared" si="35"/>
        <v>0</v>
      </c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</row>
    <row r="33" ht="15.0" customHeight="1">
      <c r="A33" s="75" t="s">
        <v>114</v>
      </c>
      <c r="B33" s="75" t="s">
        <v>55</v>
      </c>
      <c r="C33" s="76" t="s">
        <v>115</v>
      </c>
      <c r="D33" s="83">
        <f t="shared" si="31"/>
        <v>196</v>
      </c>
      <c r="E33" s="57">
        <f t="shared" si="32"/>
        <v>168</v>
      </c>
      <c r="F33" s="83">
        <v>28.0</v>
      </c>
      <c r="G33" s="57">
        <f t="shared" si="33"/>
        <v>168</v>
      </c>
      <c r="H33" s="57"/>
      <c r="I33" s="57">
        <v>168.0</v>
      </c>
      <c r="J33" s="57"/>
      <c r="K33" s="57"/>
      <c r="L33" s="77"/>
      <c r="M33" s="77"/>
      <c r="N33" s="77">
        <v>26.0</v>
      </c>
      <c r="O33" s="77">
        <v>48.0</v>
      </c>
      <c r="P33" s="77">
        <v>22.0</v>
      </c>
      <c r="Q33" s="78">
        <v>72.0</v>
      </c>
      <c r="R33" s="77"/>
      <c r="S33" s="77"/>
      <c r="T33" s="8">
        <f t="shared" si="4"/>
        <v>168</v>
      </c>
      <c r="U33" s="25">
        <f t="shared" si="5"/>
        <v>0</v>
      </c>
      <c r="V33" s="79">
        <v>168.0</v>
      </c>
      <c r="W33" s="80">
        <f t="shared" si="34"/>
        <v>0</v>
      </c>
      <c r="X33" s="74"/>
      <c r="Y33" s="81">
        <v>196.0</v>
      </c>
      <c r="Z33" s="82">
        <f t="shared" si="35"/>
        <v>0</v>
      </c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</row>
    <row r="34" ht="17.25" customHeight="1">
      <c r="A34" s="75" t="s">
        <v>116</v>
      </c>
      <c r="B34" s="75" t="s">
        <v>69</v>
      </c>
      <c r="C34" s="76" t="s">
        <v>117</v>
      </c>
      <c r="D34" s="83">
        <f t="shared" si="31"/>
        <v>336</v>
      </c>
      <c r="E34" s="57">
        <f t="shared" si="32"/>
        <v>166</v>
      </c>
      <c r="F34" s="83">
        <v>168.0</v>
      </c>
      <c r="G34" s="57">
        <f t="shared" si="33"/>
        <v>168</v>
      </c>
      <c r="H34" s="57">
        <v>2.0</v>
      </c>
      <c r="I34" s="57">
        <v>166.0</v>
      </c>
      <c r="J34" s="57"/>
      <c r="K34" s="57"/>
      <c r="L34" s="77"/>
      <c r="M34" s="77"/>
      <c r="N34" s="84">
        <v>34.0</v>
      </c>
      <c r="O34" s="84">
        <v>36.0</v>
      </c>
      <c r="P34" s="84">
        <v>30.0</v>
      </c>
      <c r="Q34" s="84">
        <v>44.0</v>
      </c>
      <c r="R34" s="78">
        <v>24.0</v>
      </c>
      <c r="S34" s="77"/>
      <c r="T34" s="8">
        <f t="shared" si="4"/>
        <v>168</v>
      </c>
      <c r="U34" s="25">
        <f t="shared" si="5"/>
        <v>0</v>
      </c>
      <c r="V34" s="79">
        <v>168.0</v>
      </c>
      <c r="W34" s="80">
        <f t="shared" si="34"/>
        <v>0</v>
      </c>
      <c r="X34" s="74"/>
      <c r="Y34" s="81">
        <v>336.0</v>
      </c>
      <c r="Z34" s="82">
        <f t="shared" si="35"/>
        <v>0</v>
      </c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</row>
    <row r="35" ht="28.5" customHeight="1">
      <c r="A35" s="85" t="s">
        <v>118</v>
      </c>
      <c r="B35" s="27" t="s">
        <v>119</v>
      </c>
      <c r="C35" s="28" t="s">
        <v>120</v>
      </c>
      <c r="D35" s="30">
        <f t="shared" ref="D35:S35" si="36">SUM(D36:D37)</f>
        <v>108</v>
      </c>
      <c r="E35" s="30">
        <f t="shared" si="36"/>
        <v>36</v>
      </c>
      <c r="F35" s="30">
        <f t="shared" si="36"/>
        <v>36</v>
      </c>
      <c r="G35" s="30">
        <f t="shared" si="36"/>
        <v>72</v>
      </c>
      <c r="H35" s="30">
        <f t="shared" si="36"/>
        <v>36</v>
      </c>
      <c r="I35" s="30">
        <f t="shared" si="36"/>
        <v>36</v>
      </c>
      <c r="J35" s="30">
        <f t="shared" si="36"/>
        <v>0</v>
      </c>
      <c r="K35" s="30">
        <f t="shared" si="36"/>
        <v>0</v>
      </c>
      <c r="L35" s="30">
        <f t="shared" si="36"/>
        <v>0</v>
      </c>
      <c r="M35" s="30">
        <f t="shared" si="36"/>
        <v>0</v>
      </c>
      <c r="N35" s="30">
        <f t="shared" si="36"/>
        <v>32</v>
      </c>
      <c r="O35" s="30">
        <f t="shared" si="36"/>
        <v>40</v>
      </c>
      <c r="P35" s="30">
        <f t="shared" si="36"/>
        <v>0</v>
      </c>
      <c r="Q35" s="30">
        <f t="shared" si="36"/>
        <v>0</v>
      </c>
      <c r="R35" s="30">
        <f t="shared" si="36"/>
        <v>0</v>
      </c>
      <c r="S35" s="30">
        <f t="shared" si="36"/>
        <v>0</v>
      </c>
      <c r="T35" s="8">
        <f t="shared" si="4"/>
        <v>72</v>
      </c>
      <c r="U35" s="25">
        <f t="shared" si="5"/>
        <v>0</v>
      </c>
      <c r="V35" s="30">
        <f t="shared" ref="V35:W35" si="37">SUM(V36:V37)</f>
        <v>72</v>
      </c>
      <c r="W35" s="29">
        <f t="shared" si="37"/>
        <v>0</v>
      </c>
      <c r="X35" s="74"/>
      <c r="Y35" s="30">
        <f t="shared" ref="Y35:Z35" si="38">SUM(Y36:Y37)</f>
        <v>108</v>
      </c>
      <c r="Z35" s="29">
        <f t="shared" si="38"/>
        <v>0</v>
      </c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</row>
    <row r="36" ht="17.25" customHeight="1">
      <c r="A36" s="75" t="s">
        <v>121</v>
      </c>
      <c r="B36" s="75" t="s">
        <v>61</v>
      </c>
      <c r="C36" s="76" t="s">
        <v>122</v>
      </c>
      <c r="D36" s="57">
        <f t="shared" ref="D36:D37" si="40">SUM(F36:G36)</f>
        <v>60</v>
      </c>
      <c r="E36" s="57">
        <f t="shared" ref="E36:E37" si="41">I36+J36+K36</f>
        <v>20</v>
      </c>
      <c r="F36" s="57">
        <f t="shared" ref="F36:F37" si="42">G36*50%</f>
        <v>20</v>
      </c>
      <c r="G36" s="57">
        <f t="shared" ref="G36:G37" si="43">SUM(H36:K36)</f>
        <v>40</v>
      </c>
      <c r="H36" s="57">
        <v>20.0</v>
      </c>
      <c r="I36" s="57">
        <v>20.0</v>
      </c>
      <c r="J36" s="57"/>
      <c r="K36" s="57"/>
      <c r="L36" s="77"/>
      <c r="M36" s="77"/>
      <c r="N36" s="77"/>
      <c r="O36" s="46">
        <v>40.0</v>
      </c>
      <c r="P36" s="77"/>
      <c r="Q36" s="77"/>
      <c r="R36" s="77"/>
      <c r="S36" s="77"/>
      <c r="T36" s="8">
        <f t="shared" si="4"/>
        <v>40</v>
      </c>
      <c r="U36" s="25">
        <f t="shared" si="5"/>
        <v>0</v>
      </c>
      <c r="V36" s="79">
        <v>40.0</v>
      </c>
      <c r="W36" s="80">
        <f t="shared" ref="W36:W37" si="44">G36-V36</f>
        <v>0</v>
      </c>
      <c r="X36" s="74"/>
      <c r="Y36" s="81">
        <f t="shared" ref="Y36:Z36" si="39">V36+V36/2</f>
        <v>60</v>
      </c>
      <c r="Z36" s="82">
        <f t="shared" si="39"/>
        <v>0</v>
      </c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</row>
    <row r="37" ht="15.0" customHeight="1">
      <c r="A37" s="75" t="s">
        <v>123</v>
      </c>
      <c r="B37" s="75" t="s">
        <v>124</v>
      </c>
      <c r="C37" s="76" t="s">
        <v>73</v>
      </c>
      <c r="D37" s="57">
        <f t="shared" si="40"/>
        <v>48</v>
      </c>
      <c r="E37" s="57">
        <f t="shared" si="41"/>
        <v>16</v>
      </c>
      <c r="F37" s="57">
        <f t="shared" si="42"/>
        <v>16</v>
      </c>
      <c r="G37" s="57">
        <f t="shared" si="43"/>
        <v>32</v>
      </c>
      <c r="H37" s="57">
        <v>16.0</v>
      </c>
      <c r="I37" s="57">
        <v>16.0</v>
      </c>
      <c r="J37" s="57"/>
      <c r="K37" s="57"/>
      <c r="L37" s="77"/>
      <c r="M37" s="77"/>
      <c r="N37" s="78">
        <v>32.0</v>
      </c>
      <c r="O37" s="77"/>
      <c r="P37" s="77"/>
      <c r="Q37" s="77"/>
      <c r="R37" s="77"/>
      <c r="S37" s="77"/>
      <c r="T37" s="8">
        <f t="shared" si="4"/>
        <v>32</v>
      </c>
      <c r="U37" s="25">
        <f t="shared" si="5"/>
        <v>0</v>
      </c>
      <c r="V37" s="79">
        <v>32.0</v>
      </c>
      <c r="W37" s="80">
        <f t="shared" si="44"/>
        <v>0</v>
      </c>
      <c r="X37" s="74"/>
      <c r="Y37" s="81">
        <f t="shared" ref="Y37:Z37" si="45">V37+V37/2</f>
        <v>48</v>
      </c>
      <c r="Z37" s="82">
        <f t="shared" si="45"/>
        <v>0</v>
      </c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  <row r="38" ht="17.25" customHeight="1">
      <c r="A38" s="85" t="s">
        <v>125</v>
      </c>
      <c r="B38" s="85" t="s">
        <v>126</v>
      </c>
      <c r="C38" s="28" t="s">
        <v>127</v>
      </c>
      <c r="D38" s="30">
        <f t="shared" ref="D38:S38" si="46">D39+D58</f>
        <v>4680</v>
      </c>
      <c r="E38" s="30">
        <f t="shared" si="46"/>
        <v>2086</v>
      </c>
      <c r="F38" s="30">
        <f t="shared" si="46"/>
        <v>1260</v>
      </c>
      <c r="G38" s="30">
        <f t="shared" si="46"/>
        <v>3420</v>
      </c>
      <c r="H38" s="30">
        <f t="shared" si="46"/>
        <v>1334</v>
      </c>
      <c r="I38" s="30">
        <f t="shared" si="46"/>
        <v>1106</v>
      </c>
      <c r="J38" s="30">
        <f t="shared" si="46"/>
        <v>80</v>
      </c>
      <c r="K38" s="30">
        <f t="shared" si="46"/>
        <v>900</v>
      </c>
      <c r="L38" s="30">
        <f t="shared" si="46"/>
        <v>0</v>
      </c>
      <c r="M38" s="30">
        <f t="shared" si="46"/>
        <v>0</v>
      </c>
      <c r="N38" s="30">
        <f t="shared" si="46"/>
        <v>466</v>
      </c>
      <c r="O38" s="30">
        <f t="shared" si="46"/>
        <v>710</v>
      </c>
      <c r="P38" s="30">
        <f t="shared" si="46"/>
        <v>512</v>
      </c>
      <c r="Q38" s="30">
        <f t="shared" si="46"/>
        <v>676</v>
      </c>
      <c r="R38" s="30">
        <f t="shared" si="46"/>
        <v>570</v>
      </c>
      <c r="S38" s="30">
        <f t="shared" si="46"/>
        <v>486</v>
      </c>
      <c r="T38" s="8">
        <f t="shared" si="4"/>
        <v>3420</v>
      </c>
      <c r="U38" s="25">
        <f t="shared" si="5"/>
        <v>0</v>
      </c>
      <c r="V38" s="30">
        <f t="shared" ref="V38:W38" si="47">V39+V58</f>
        <v>1584</v>
      </c>
      <c r="W38" s="29">
        <f t="shared" si="47"/>
        <v>936</v>
      </c>
      <c r="X38" s="74"/>
      <c r="Y38" s="30">
        <f t="shared" ref="Y38:Z38" si="48">Y39+Y58</f>
        <v>2376</v>
      </c>
      <c r="Z38" s="29">
        <f t="shared" si="48"/>
        <v>1404</v>
      </c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</row>
    <row r="39" ht="15.75" customHeight="1">
      <c r="A39" s="86" t="s">
        <v>128</v>
      </c>
      <c r="B39" s="86" t="s">
        <v>129</v>
      </c>
      <c r="C39" s="87" t="s">
        <v>130</v>
      </c>
      <c r="D39" s="88">
        <f t="shared" ref="D39:S39" si="49">SUM(D40:D57)</f>
        <v>1701</v>
      </c>
      <c r="E39" s="88">
        <f t="shared" si="49"/>
        <v>566</v>
      </c>
      <c r="F39" s="88">
        <f t="shared" si="49"/>
        <v>567</v>
      </c>
      <c r="G39" s="88">
        <f t="shared" si="49"/>
        <v>1134</v>
      </c>
      <c r="H39" s="88">
        <f t="shared" si="49"/>
        <v>568</v>
      </c>
      <c r="I39" s="88">
        <f t="shared" si="49"/>
        <v>566</v>
      </c>
      <c r="J39" s="88">
        <f t="shared" si="49"/>
        <v>0</v>
      </c>
      <c r="K39" s="88">
        <f t="shared" si="49"/>
        <v>0</v>
      </c>
      <c r="L39" s="88">
        <f t="shared" si="49"/>
        <v>0</v>
      </c>
      <c r="M39" s="88">
        <f t="shared" si="49"/>
        <v>0</v>
      </c>
      <c r="N39" s="88">
        <f t="shared" si="49"/>
        <v>294</v>
      </c>
      <c r="O39" s="88">
        <f t="shared" si="49"/>
        <v>348</v>
      </c>
      <c r="P39" s="88">
        <f t="shared" si="49"/>
        <v>76</v>
      </c>
      <c r="Q39" s="88">
        <f t="shared" si="49"/>
        <v>198</v>
      </c>
      <c r="R39" s="88">
        <f t="shared" si="49"/>
        <v>186</v>
      </c>
      <c r="S39" s="88">
        <f t="shared" si="49"/>
        <v>32</v>
      </c>
      <c r="T39" s="8">
        <f t="shared" si="4"/>
        <v>1134</v>
      </c>
      <c r="U39" s="25">
        <f t="shared" si="5"/>
        <v>0</v>
      </c>
      <c r="V39" s="88">
        <f t="shared" ref="V39:W39" si="50">SUM(V40:V57)</f>
        <v>592</v>
      </c>
      <c r="W39" s="89">
        <f t="shared" si="50"/>
        <v>542</v>
      </c>
      <c r="X39" s="74"/>
      <c r="Y39" s="88">
        <f t="shared" ref="Y39:Z39" si="51">SUM(Y40:Y57)</f>
        <v>888</v>
      </c>
      <c r="Z39" s="89">
        <f t="shared" si="51"/>
        <v>813</v>
      </c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</row>
    <row r="40" ht="15.75" customHeight="1">
      <c r="A40" s="90" t="s">
        <v>131</v>
      </c>
      <c r="B40" s="90" t="s">
        <v>132</v>
      </c>
      <c r="C40" s="76" t="s">
        <v>52</v>
      </c>
      <c r="D40" s="57">
        <f t="shared" ref="D40:D57" si="53">SUM(F40:G40)</f>
        <v>111</v>
      </c>
      <c r="E40" s="57">
        <f t="shared" ref="E40:E57" si="54">I40+J40+K40</f>
        <v>64</v>
      </c>
      <c r="F40" s="57">
        <f t="shared" ref="F40:F57" si="55">G40*50%</f>
        <v>37</v>
      </c>
      <c r="G40" s="57">
        <f t="shared" ref="G40:G57" si="56">SUM(H40:K40)</f>
        <v>74</v>
      </c>
      <c r="H40" s="57">
        <v>10.0</v>
      </c>
      <c r="I40" s="57">
        <v>64.0</v>
      </c>
      <c r="J40" s="57"/>
      <c r="K40" s="57"/>
      <c r="L40" s="77"/>
      <c r="M40" s="77"/>
      <c r="N40" s="77">
        <v>28.0</v>
      </c>
      <c r="O40" s="78">
        <v>46.0</v>
      </c>
      <c r="P40" s="77"/>
      <c r="Q40" s="77"/>
      <c r="R40" s="77"/>
      <c r="S40" s="77"/>
      <c r="T40" s="8">
        <f t="shared" si="4"/>
        <v>74</v>
      </c>
      <c r="U40" s="25">
        <f t="shared" si="5"/>
        <v>0</v>
      </c>
      <c r="V40" s="79">
        <v>46.0</v>
      </c>
      <c r="W40" s="80">
        <f t="shared" ref="W40:W57" si="57">G40-V40</f>
        <v>28</v>
      </c>
      <c r="X40" s="74"/>
      <c r="Y40" s="81">
        <f t="shared" ref="Y40:Z40" si="52">V40+V40/2</f>
        <v>69</v>
      </c>
      <c r="Z40" s="82">
        <f t="shared" si="52"/>
        <v>42</v>
      </c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</row>
    <row r="41" ht="15.75" customHeight="1">
      <c r="A41" s="90" t="s">
        <v>133</v>
      </c>
      <c r="B41" s="90" t="s">
        <v>134</v>
      </c>
      <c r="C41" s="91" t="s">
        <v>122</v>
      </c>
      <c r="D41" s="57">
        <f t="shared" si="53"/>
        <v>105</v>
      </c>
      <c r="E41" s="57">
        <f t="shared" si="54"/>
        <v>30</v>
      </c>
      <c r="F41" s="57">
        <f t="shared" si="55"/>
        <v>35</v>
      </c>
      <c r="G41" s="57">
        <f t="shared" si="56"/>
        <v>70</v>
      </c>
      <c r="H41" s="57">
        <v>40.0</v>
      </c>
      <c r="I41" s="57">
        <v>30.0</v>
      </c>
      <c r="J41" s="57"/>
      <c r="K41" s="57"/>
      <c r="L41" s="77"/>
      <c r="M41" s="77"/>
      <c r="N41" s="92">
        <v>70.0</v>
      </c>
      <c r="O41" s="77"/>
      <c r="P41" s="77"/>
      <c r="Q41" s="77"/>
      <c r="R41" s="77"/>
      <c r="S41" s="77"/>
      <c r="T41" s="8">
        <f t="shared" si="4"/>
        <v>70</v>
      </c>
      <c r="U41" s="25">
        <f t="shared" si="5"/>
        <v>0</v>
      </c>
      <c r="V41" s="79">
        <v>48.0</v>
      </c>
      <c r="W41" s="80">
        <f t="shared" si="57"/>
        <v>22</v>
      </c>
      <c r="X41" s="74"/>
      <c r="Y41" s="81">
        <f t="shared" ref="Y41:Z41" si="58">V41+V41/2</f>
        <v>72</v>
      </c>
      <c r="Z41" s="82">
        <f t="shared" si="58"/>
        <v>33</v>
      </c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</row>
    <row r="42" ht="15.75" customHeight="1">
      <c r="A42" s="90" t="s">
        <v>135</v>
      </c>
      <c r="B42" s="90" t="s">
        <v>136</v>
      </c>
      <c r="C42" s="91" t="s">
        <v>56</v>
      </c>
      <c r="D42" s="57">
        <f t="shared" si="53"/>
        <v>111</v>
      </c>
      <c r="E42" s="57">
        <f t="shared" si="54"/>
        <v>20</v>
      </c>
      <c r="F42" s="57">
        <f t="shared" si="55"/>
        <v>37</v>
      </c>
      <c r="G42" s="57">
        <f t="shared" si="56"/>
        <v>74</v>
      </c>
      <c r="H42" s="57">
        <v>54.0</v>
      </c>
      <c r="I42" s="57">
        <v>20.0</v>
      </c>
      <c r="J42" s="57"/>
      <c r="K42" s="57"/>
      <c r="L42" s="77"/>
      <c r="M42" s="77"/>
      <c r="N42" s="77">
        <v>38.0</v>
      </c>
      <c r="O42" s="46">
        <v>36.0</v>
      </c>
      <c r="P42" s="77"/>
      <c r="Q42" s="77"/>
      <c r="R42" s="77"/>
      <c r="S42" s="77"/>
      <c r="T42" s="8">
        <f t="shared" si="4"/>
        <v>74</v>
      </c>
      <c r="U42" s="25">
        <f t="shared" si="5"/>
        <v>0</v>
      </c>
      <c r="V42" s="79">
        <v>48.0</v>
      </c>
      <c r="W42" s="80">
        <f t="shared" si="57"/>
        <v>26</v>
      </c>
      <c r="X42" s="74"/>
      <c r="Y42" s="81">
        <f t="shared" ref="Y42:Z42" si="59">V42+V42/2</f>
        <v>72</v>
      </c>
      <c r="Z42" s="82">
        <f t="shared" si="59"/>
        <v>39</v>
      </c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</row>
    <row r="43" ht="15.75" customHeight="1">
      <c r="A43" s="90" t="s">
        <v>137</v>
      </c>
      <c r="B43" s="90" t="s">
        <v>138</v>
      </c>
      <c r="C43" s="76" t="s">
        <v>73</v>
      </c>
      <c r="D43" s="57">
        <f t="shared" si="53"/>
        <v>60</v>
      </c>
      <c r="E43" s="57">
        <f t="shared" si="54"/>
        <v>12</v>
      </c>
      <c r="F43" s="57">
        <f t="shared" si="55"/>
        <v>20</v>
      </c>
      <c r="G43" s="57">
        <f t="shared" si="56"/>
        <v>40</v>
      </c>
      <c r="H43" s="57">
        <v>28.0</v>
      </c>
      <c r="I43" s="57">
        <v>12.0</v>
      </c>
      <c r="J43" s="57"/>
      <c r="K43" s="57"/>
      <c r="L43" s="77"/>
      <c r="M43" s="77"/>
      <c r="N43" s="77"/>
      <c r="O43" s="77"/>
      <c r="P43" s="93">
        <v>40.0</v>
      </c>
      <c r="Q43" s="77"/>
      <c r="R43" s="77"/>
      <c r="S43" s="77"/>
      <c r="T43" s="8">
        <f t="shared" si="4"/>
        <v>40</v>
      </c>
      <c r="U43" s="25">
        <f t="shared" si="5"/>
        <v>0</v>
      </c>
      <c r="V43" s="79">
        <v>40.0</v>
      </c>
      <c r="W43" s="80">
        <f t="shared" si="57"/>
        <v>0</v>
      </c>
      <c r="X43" s="74"/>
      <c r="Y43" s="81">
        <f t="shared" ref="Y43:Z43" si="60">V43+V43/2</f>
        <v>60</v>
      </c>
      <c r="Z43" s="82">
        <f t="shared" si="60"/>
        <v>0</v>
      </c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</row>
    <row r="44" ht="15.75" customHeight="1">
      <c r="A44" s="90" t="s">
        <v>139</v>
      </c>
      <c r="B44" s="94" t="s">
        <v>140</v>
      </c>
      <c r="C44" s="76" t="s">
        <v>73</v>
      </c>
      <c r="D44" s="57">
        <f t="shared" si="53"/>
        <v>81</v>
      </c>
      <c r="E44" s="57">
        <f t="shared" si="54"/>
        <v>14</v>
      </c>
      <c r="F44" s="57">
        <f t="shared" si="55"/>
        <v>27</v>
      </c>
      <c r="G44" s="57">
        <f t="shared" si="56"/>
        <v>54</v>
      </c>
      <c r="H44" s="57">
        <v>40.0</v>
      </c>
      <c r="I44" s="57">
        <v>14.0</v>
      </c>
      <c r="J44" s="57"/>
      <c r="K44" s="57"/>
      <c r="L44" s="77"/>
      <c r="M44" s="77"/>
      <c r="N44" s="77"/>
      <c r="O44" s="78">
        <v>54.0</v>
      </c>
      <c r="P44" s="77"/>
      <c r="Q44" s="77"/>
      <c r="R44" s="77"/>
      <c r="S44" s="77"/>
      <c r="T44" s="8">
        <f t="shared" si="4"/>
        <v>54</v>
      </c>
      <c r="U44" s="25">
        <f t="shared" si="5"/>
        <v>0</v>
      </c>
      <c r="V44" s="79">
        <v>54.0</v>
      </c>
      <c r="W44" s="80">
        <f t="shared" si="57"/>
        <v>0</v>
      </c>
      <c r="X44" s="74"/>
      <c r="Y44" s="81">
        <f t="shared" ref="Y44:Z44" si="61">V44+V44/2</f>
        <v>81</v>
      </c>
      <c r="Z44" s="82">
        <f t="shared" si="61"/>
        <v>0</v>
      </c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</row>
    <row r="45" ht="15.75" customHeight="1">
      <c r="A45" s="90" t="s">
        <v>141</v>
      </c>
      <c r="B45" s="90" t="s">
        <v>142</v>
      </c>
      <c r="C45" s="76" t="s">
        <v>122</v>
      </c>
      <c r="D45" s="57">
        <f t="shared" si="53"/>
        <v>144</v>
      </c>
      <c r="E45" s="57">
        <f t="shared" si="54"/>
        <v>36</v>
      </c>
      <c r="F45" s="57">
        <f t="shared" si="55"/>
        <v>48</v>
      </c>
      <c r="G45" s="57">
        <f t="shared" si="56"/>
        <v>96</v>
      </c>
      <c r="H45" s="57">
        <v>60.0</v>
      </c>
      <c r="I45" s="57">
        <v>36.0</v>
      </c>
      <c r="J45" s="57"/>
      <c r="K45" s="57"/>
      <c r="L45" s="77"/>
      <c r="M45" s="77"/>
      <c r="N45" s="92">
        <v>96.0</v>
      </c>
      <c r="O45" s="77"/>
      <c r="P45" s="77"/>
      <c r="Q45" s="77"/>
      <c r="R45" s="77"/>
      <c r="S45" s="77"/>
      <c r="T45" s="8">
        <f t="shared" si="4"/>
        <v>96</v>
      </c>
      <c r="U45" s="25">
        <f t="shared" si="5"/>
        <v>0</v>
      </c>
      <c r="V45" s="79">
        <v>48.0</v>
      </c>
      <c r="W45" s="80">
        <f t="shared" si="57"/>
        <v>48</v>
      </c>
      <c r="X45" s="74"/>
      <c r="Y45" s="81">
        <f t="shared" ref="Y45:Z45" si="62">V45+V45/2</f>
        <v>72</v>
      </c>
      <c r="Z45" s="82">
        <f t="shared" si="62"/>
        <v>72</v>
      </c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</row>
    <row r="46" ht="15.75" customHeight="1">
      <c r="A46" s="90" t="s">
        <v>143</v>
      </c>
      <c r="B46" s="90" t="s">
        <v>144</v>
      </c>
      <c r="C46" s="76" t="s">
        <v>73</v>
      </c>
      <c r="D46" s="57">
        <f t="shared" si="53"/>
        <v>72</v>
      </c>
      <c r="E46" s="57">
        <f t="shared" si="54"/>
        <v>20</v>
      </c>
      <c r="F46" s="57">
        <f t="shared" si="55"/>
        <v>24</v>
      </c>
      <c r="G46" s="57">
        <f t="shared" si="56"/>
        <v>48</v>
      </c>
      <c r="H46" s="57">
        <v>28.0</v>
      </c>
      <c r="I46" s="57">
        <v>20.0</v>
      </c>
      <c r="J46" s="57"/>
      <c r="K46" s="57"/>
      <c r="L46" s="77"/>
      <c r="M46" s="77"/>
      <c r="N46" s="77"/>
      <c r="O46" s="77"/>
      <c r="P46" s="95"/>
      <c r="Q46" s="95"/>
      <c r="R46" s="93">
        <v>48.0</v>
      </c>
      <c r="S46" s="77"/>
      <c r="T46" s="8">
        <f t="shared" si="4"/>
        <v>48</v>
      </c>
      <c r="U46" s="25">
        <f t="shared" si="5"/>
        <v>0</v>
      </c>
      <c r="V46" s="79">
        <v>48.0</v>
      </c>
      <c r="W46" s="80">
        <f t="shared" si="57"/>
        <v>0</v>
      </c>
      <c r="X46" s="74"/>
      <c r="Y46" s="81">
        <f t="shared" ref="Y46:Z46" si="63">V46+V46/2</f>
        <v>72</v>
      </c>
      <c r="Z46" s="82">
        <f t="shared" si="63"/>
        <v>0</v>
      </c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</row>
    <row r="47" ht="15.75" customHeight="1">
      <c r="A47" s="90" t="s">
        <v>145</v>
      </c>
      <c r="B47" s="90" t="s">
        <v>146</v>
      </c>
      <c r="C47" s="76" t="s">
        <v>56</v>
      </c>
      <c r="D47" s="57">
        <f t="shared" si="53"/>
        <v>123</v>
      </c>
      <c r="E47" s="57">
        <f t="shared" si="54"/>
        <v>26</v>
      </c>
      <c r="F47" s="57">
        <f t="shared" si="55"/>
        <v>41</v>
      </c>
      <c r="G47" s="57">
        <f t="shared" si="56"/>
        <v>82</v>
      </c>
      <c r="H47" s="57">
        <v>56.0</v>
      </c>
      <c r="I47" s="57">
        <v>26.0</v>
      </c>
      <c r="J47" s="57"/>
      <c r="K47" s="57"/>
      <c r="L47" s="77"/>
      <c r="M47" s="77"/>
      <c r="N47" s="77">
        <v>42.0</v>
      </c>
      <c r="O47" s="46">
        <v>40.0</v>
      </c>
      <c r="P47" s="77"/>
      <c r="Q47" s="77"/>
      <c r="R47" s="77"/>
      <c r="S47" s="77"/>
      <c r="T47" s="8">
        <f t="shared" si="4"/>
        <v>82</v>
      </c>
      <c r="U47" s="25">
        <f t="shared" si="5"/>
        <v>0</v>
      </c>
      <c r="V47" s="79">
        <v>48.0</v>
      </c>
      <c r="W47" s="80">
        <f t="shared" si="57"/>
        <v>34</v>
      </c>
      <c r="X47" s="74"/>
      <c r="Y47" s="81">
        <f t="shared" ref="Y47:Z47" si="64">V47+V47/2</f>
        <v>72</v>
      </c>
      <c r="Z47" s="82">
        <f t="shared" si="64"/>
        <v>51</v>
      </c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</row>
    <row r="48" ht="16.5" customHeight="1">
      <c r="A48" s="90" t="s">
        <v>147</v>
      </c>
      <c r="B48" s="90" t="s">
        <v>148</v>
      </c>
      <c r="C48" s="76" t="s">
        <v>73</v>
      </c>
      <c r="D48" s="57">
        <f t="shared" si="53"/>
        <v>72</v>
      </c>
      <c r="E48" s="57">
        <f t="shared" si="54"/>
        <v>20</v>
      </c>
      <c r="F48" s="57">
        <f t="shared" si="55"/>
        <v>24</v>
      </c>
      <c r="G48" s="57">
        <f t="shared" si="56"/>
        <v>48</v>
      </c>
      <c r="H48" s="57">
        <v>28.0</v>
      </c>
      <c r="I48" s="57">
        <v>20.0</v>
      </c>
      <c r="J48" s="57"/>
      <c r="K48" s="57"/>
      <c r="L48" s="77"/>
      <c r="M48" s="77"/>
      <c r="N48" s="77"/>
      <c r="O48" s="77"/>
      <c r="P48" s="77"/>
      <c r="Q48" s="77"/>
      <c r="R48" s="93">
        <v>48.0</v>
      </c>
      <c r="S48" s="77"/>
      <c r="T48" s="8">
        <f t="shared" si="4"/>
        <v>48</v>
      </c>
      <c r="U48" s="25">
        <f t="shared" si="5"/>
        <v>0</v>
      </c>
      <c r="V48" s="79">
        <v>48.0</v>
      </c>
      <c r="W48" s="80">
        <f t="shared" si="57"/>
        <v>0</v>
      </c>
      <c r="X48" s="74"/>
      <c r="Y48" s="81">
        <f t="shared" ref="Y48:Z48" si="65">V48+V48/2</f>
        <v>72</v>
      </c>
      <c r="Z48" s="82">
        <f t="shared" si="65"/>
        <v>0</v>
      </c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</row>
    <row r="49" ht="24.0" customHeight="1">
      <c r="A49" s="90" t="s">
        <v>149</v>
      </c>
      <c r="B49" s="96" t="s">
        <v>150</v>
      </c>
      <c r="C49" s="76" t="s">
        <v>122</v>
      </c>
      <c r="D49" s="57">
        <f t="shared" si="53"/>
        <v>90</v>
      </c>
      <c r="E49" s="57">
        <f t="shared" si="54"/>
        <v>40</v>
      </c>
      <c r="F49" s="57">
        <f t="shared" si="55"/>
        <v>30</v>
      </c>
      <c r="G49" s="57">
        <f t="shared" si="56"/>
        <v>60</v>
      </c>
      <c r="H49" s="57">
        <v>20.0</v>
      </c>
      <c r="I49" s="57">
        <v>40.0</v>
      </c>
      <c r="J49" s="57"/>
      <c r="K49" s="57"/>
      <c r="L49" s="77"/>
      <c r="M49" s="77"/>
      <c r="N49" s="77"/>
      <c r="O49" s="77"/>
      <c r="P49" s="77"/>
      <c r="Q49" s="77"/>
      <c r="R49" s="92">
        <v>60.0</v>
      </c>
      <c r="S49" s="77"/>
      <c r="T49" s="8">
        <f t="shared" si="4"/>
        <v>60</v>
      </c>
      <c r="U49" s="25">
        <f t="shared" si="5"/>
        <v>0</v>
      </c>
      <c r="V49" s="79">
        <v>48.0</v>
      </c>
      <c r="W49" s="80">
        <f t="shared" si="57"/>
        <v>12</v>
      </c>
      <c r="X49" s="74"/>
      <c r="Y49" s="81">
        <f t="shared" ref="Y49:Z49" si="66">V49+V49/2</f>
        <v>72</v>
      </c>
      <c r="Z49" s="82">
        <f t="shared" si="66"/>
        <v>18</v>
      </c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</row>
    <row r="50" ht="24.0" customHeight="1">
      <c r="A50" s="90" t="s">
        <v>151</v>
      </c>
      <c r="B50" s="96" t="s">
        <v>152</v>
      </c>
      <c r="C50" s="76" t="s">
        <v>73</v>
      </c>
      <c r="D50" s="57">
        <f t="shared" si="53"/>
        <v>129</v>
      </c>
      <c r="E50" s="57">
        <f t="shared" si="54"/>
        <v>36</v>
      </c>
      <c r="F50" s="57">
        <f t="shared" si="55"/>
        <v>43</v>
      </c>
      <c r="G50" s="57">
        <f t="shared" si="56"/>
        <v>86</v>
      </c>
      <c r="H50" s="57">
        <v>50.0</v>
      </c>
      <c r="I50" s="57">
        <v>36.0</v>
      </c>
      <c r="J50" s="57"/>
      <c r="K50" s="57"/>
      <c r="L50" s="77"/>
      <c r="M50" s="77"/>
      <c r="N50" s="77"/>
      <c r="O50" s="78">
        <v>86.0</v>
      </c>
      <c r="P50" s="77"/>
      <c r="Q50" s="77"/>
      <c r="R50" s="77"/>
      <c r="S50" s="77"/>
      <c r="T50" s="8">
        <f t="shared" si="4"/>
        <v>86</v>
      </c>
      <c r="U50" s="25">
        <f t="shared" si="5"/>
        <v>0</v>
      </c>
      <c r="V50" s="79">
        <v>48.0</v>
      </c>
      <c r="W50" s="80">
        <f t="shared" si="57"/>
        <v>38</v>
      </c>
      <c r="X50" s="74"/>
      <c r="Y50" s="81">
        <f t="shared" ref="Y50:Z50" si="67">V50+V50/2</f>
        <v>72</v>
      </c>
      <c r="Z50" s="82">
        <f t="shared" si="67"/>
        <v>57</v>
      </c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</row>
    <row r="51" ht="17.25" customHeight="1">
      <c r="A51" s="90" t="s">
        <v>153</v>
      </c>
      <c r="B51" s="75" t="s">
        <v>154</v>
      </c>
      <c r="C51" s="76" t="s">
        <v>73</v>
      </c>
      <c r="D51" s="57">
        <f t="shared" si="53"/>
        <v>102</v>
      </c>
      <c r="E51" s="57">
        <f t="shared" si="54"/>
        <v>48</v>
      </c>
      <c r="F51" s="57">
        <f t="shared" si="55"/>
        <v>34</v>
      </c>
      <c r="G51" s="57">
        <f t="shared" si="56"/>
        <v>68</v>
      </c>
      <c r="H51" s="57">
        <v>20.0</v>
      </c>
      <c r="I51" s="57">
        <v>48.0</v>
      </c>
      <c r="J51" s="57"/>
      <c r="K51" s="57"/>
      <c r="L51" s="77"/>
      <c r="M51" s="77"/>
      <c r="N51" s="77"/>
      <c r="O51" s="77"/>
      <c r="P51" s="77"/>
      <c r="Q51" s="78">
        <v>68.0</v>
      </c>
      <c r="R51" s="77"/>
      <c r="S51" s="77"/>
      <c r="T51" s="8">
        <f t="shared" si="4"/>
        <v>68</v>
      </c>
      <c r="U51" s="25">
        <f t="shared" si="5"/>
        <v>0</v>
      </c>
      <c r="V51" s="79">
        <v>68.0</v>
      </c>
      <c r="W51" s="80">
        <f t="shared" si="57"/>
        <v>0</v>
      </c>
      <c r="X51" s="74"/>
      <c r="Y51" s="81">
        <f t="shared" ref="Y51:Z51" si="68">V51+V51/2</f>
        <v>102</v>
      </c>
      <c r="Z51" s="82">
        <f t="shared" si="68"/>
        <v>0</v>
      </c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</row>
    <row r="52" ht="24.0" customHeight="1">
      <c r="A52" s="90" t="s">
        <v>155</v>
      </c>
      <c r="B52" s="96" t="s">
        <v>156</v>
      </c>
      <c r="C52" s="76" t="s">
        <v>52</v>
      </c>
      <c r="D52" s="57">
        <f t="shared" si="53"/>
        <v>84</v>
      </c>
      <c r="E52" s="57">
        <f t="shared" si="54"/>
        <v>46</v>
      </c>
      <c r="F52" s="57">
        <f t="shared" si="55"/>
        <v>28</v>
      </c>
      <c r="G52" s="57">
        <f t="shared" si="56"/>
        <v>56</v>
      </c>
      <c r="H52" s="57">
        <v>10.0</v>
      </c>
      <c r="I52" s="57">
        <v>46.0</v>
      </c>
      <c r="J52" s="57"/>
      <c r="K52" s="57"/>
      <c r="L52" s="77"/>
      <c r="M52" s="77"/>
      <c r="N52" s="77">
        <v>20.0</v>
      </c>
      <c r="O52" s="78">
        <v>36.0</v>
      </c>
      <c r="P52" s="77"/>
      <c r="Q52" s="77"/>
      <c r="R52" s="77"/>
      <c r="S52" s="77"/>
      <c r="T52" s="8">
        <f t="shared" si="4"/>
        <v>56</v>
      </c>
      <c r="U52" s="25">
        <f t="shared" si="5"/>
        <v>0</v>
      </c>
      <c r="V52" s="79">
        <v>0.0</v>
      </c>
      <c r="W52" s="80">
        <f t="shared" si="57"/>
        <v>56</v>
      </c>
      <c r="X52" s="74"/>
      <c r="Y52" s="81">
        <f t="shared" ref="Y52:Z52" si="69">V52+V52/2</f>
        <v>0</v>
      </c>
      <c r="Z52" s="82">
        <f t="shared" si="69"/>
        <v>84</v>
      </c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</row>
    <row r="53" ht="27.75" customHeight="1">
      <c r="A53" s="90" t="s">
        <v>157</v>
      </c>
      <c r="B53" s="96" t="s">
        <v>158</v>
      </c>
      <c r="C53" s="76" t="s">
        <v>52</v>
      </c>
      <c r="D53" s="57">
        <f t="shared" si="53"/>
        <v>90</v>
      </c>
      <c r="E53" s="57">
        <f t="shared" si="54"/>
        <v>30</v>
      </c>
      <c r="F53" s="57">
        <f t="shared" si="55"/>
        <v>30</v>
      </c>
      <c r="G53" s="57">
        <f t="shared" si="56"/>
        <v>60</v>
      </c>
      <c r="H53" s="57">
        <v>30.0</v>
      </c>
      <c r="I53" s="57">
        <v>30.0</v>
      </c>
      <c r="J53" s="57"/>
      <c r="K53" s="57"/>
      <c r="L53" s="77"/>
      <c r="M53" s="77"/>
      <c r="N53" s="95"/>
      <c r="O53" s="77"/>
      <c r="P53" s="77"/>
      <c r="Q53" s="77">
        <v>30.0</v>
      </c>
      <c r="R53" s="78">
        <v>30.0</v>
      </c>
      <c r="S53" s="77"/>
      <c r="T53" s="8">
        <f t="shared" si="4"/>
        <v>60</v>
      </c>
      <c r="U53" s="25">
        <f t="shared" si="5"/>
        <v>0</v>
      </c>
      <c r="V53" s="79">
        <v>0.0</v>
      </c>
      <c r="W53" s="80">
        <f t="shared" si="57"/>
        <v>60</v>
      </c>
      <c r="X53" s="74"/>
      <c r="Y53" s="81">
        <f t="shared" ref="Y53:Z53" si="70">V53+V53/2</f>
        <v>0</v>
      </c>
      <c r="Z53" s="82">
        <f t="shared" si="70"/>
        <v>90</v>
      </c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</row>
    <row r="54" ht="16.5" customHeight="1">
      <c r="A54" s="90" t="s">
        <v>159</v>
      </c>
      <c r="B54" s="94" t="s">
        <v>160</v>
      </c>
      <c r="C54" s="76" t="s">
        <v>73</v>
      </c>
      <c r="D54" s="57">
        <f t="shared" si="53"/>
        <v>75</v>
      </c>
      <c r="E54" s="57">
        <f t="shared" si="54"/>
        <v>10</v>
      </c>
      <c r="F54" s="57">
        <f t="shared" si="55"/>
        <v>25</v>
      </c>
      <c r="G54" s="57">
        <f t="shared" si="56"/>
        <v>50</v>
      </c>
      <c r="H54" s="57">
        <v>40.0</v>
      </c>
      <c r="I54" s="57">
        <v>10.0</v>
      </c>
      <c r="J54" s="57"/>
      <c r="K54" s="57"/>
      <c r="L54" s="97"/>
      <c r="M54" s="97"/>
      <c r="N54" s="95"/>
      <c r="O54" s="93">
        <v>50.0</v>
      </c>
      <c r="P54" s="77"/>
      <c r="Q54" s="77"/>
      <c r="R54" s="77"/>
      <c r="S54" s="77"/>
      <c r="T54" s="8">
        <f t="shared" si="4"/>
        <v>50</v>
      </c>
      <c r="U54" s="25">
        <f t="shared" si="5"/>
        <v>0</v>
      </c>
      <c r="V54" s="79">
        <v>0.0</v>
      </c>
      <c r="W54" s="80">
        <f t="shared" si="57"/>
        <v>50</v>
      </c>
      <c r="X54" s="74"/>
      <c r="Y54" s="81">
        <f t="shared" ref="Y54:Z54" si="71">V54+V54/2</f>
        <v>0</v>
      </c>
      <c r="Z54" s="82">
        <f t="shared" si="71"/>
        <v>75</v>
      </c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</row>
    <row r="55" ht="16.5" customHeight="1">
      <c r="A55" s="90" t="s">
        <v>161</v>
      </c>
      <c r="B55" s="94" t="s">
        <v>162</v>
      </c>
      <c r="C55" s="76" t="s">
        <v>73</v>
      </c>
      <c r="D55" s="57">
        <f t="shared" si="53"/>
        <v>48</v>
      </c>
      <c r="E55" s="57">
        <f t="shared" si="54"/>
        <v>12</v>
      </c>
      <c r="F55" s="57">
        <f t="shared" si="55"/>
        <v>16</v>
      </c>
      <c r="G55" s="57">
        <f t="shared" si="56"/>
        <v>32</v>
      </c>
      <c r="H55" s="57">
        <v>20.0</v>
      </c>
      <c r="I55" s="57">
        <v>12.0</v>
      </c>
      <c r="J55" s="57"/>
      <c r="K55" s="57"/>
      <c r="L55" s="97"/>
      <c r="M55" s="97"/>
      <c r="N55" s="95"/>
      <c r="O55" s="95"/>
      <c r="P55" s="77"/>
      <c r="Q55" s="77"/>
      <c r="R55" s="77"/>
      <c r="S55" s="93">
        <v>32.0</v>
      </c>
      <c r="T55" s="8"/>
      <c r="U55" s="25"/>
      <c r="V55" s="79">
        <v>0.0</v>
      </c>
      <c r="W55" s="80">
        <f t="shared" si="57"/>
        <v>32</v>
      </c>
      <c r="X55" s="74"/>
      <c r="Y55" s="81">
        <f t="shared" ref="Y55:Z55" si="72">V55+V55/2</f>
        <v>0</v>
      </c>
      <c r="Z55" s="82">
        <f t="shared" si="72"/>
        <v>48</v>
      </c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</row>
    <row r="56" ht="16.5" customHeight="1">
      <c r="A56" s="90" t="s">
        <v>163</v>
      </c>
      <c r="B56" s="75" t="s">
        <v>164</v>
      </c>
      <c r="C56" s="76" t="s">
        <v>73</v>
      </c>
      <c r="D56" s="57">
        <f t="shared" si="53"/>
        <v>54</v>
      </c>
      <c r="E56" s="57">
        <f t="shared" si="54"/>
        <v>10</v>
      </c>
      <c r="F56" s="57">
        <f t="shared" si="55"/>
        <v>18</v>
      </c>
      <c r="G56" s="57">
        <f t="shared" si="56"/>
        <v>36</v>
      </c>
      <c r="H56" s="57">
        <v>26.0</v>
      </c>
      <c r="I56" s="57">
        <v>10.0</v>
      </c>
      <c r="J56" s="57"/>
      <c r="K56" s="57"/>
      <c r="L56" s="77"/>
      <c r="M56" s="77"/>
      <c r="N56" s="77"/>
      <c r="O56" s="77"/>
      <c r="P56" s="78">
        <v>36.0</v>
      </c>
      <c r="Q56" s="95"/>
      <c r="R56" s="77"/>
      <c r="S56" s="77"/>
      <c r="T56" s="8">
        <f t="shared" ref="T56:T81" si="74">SUM(L56:S56)</f>
        <v>36</v>
      </c>
      <c r="U56" s="25">
        <f t="shared" ref="U56:U81" si="75">T56-G56</f>
        <v>0</v>
      </c>
      <c r="V56" s="79">
        <v>0.0</v>
      </c>
      <c r="W56" s="80">
        <f t="shared" si="57"/>
        <v>36</v>
      </c>
      <c r="X56" s="74"/>
      <c r="Y56" s="81">
        <f t="shared" ref="Y56:Z56" si="73">V56+V56/2</f>
        <v>0</v>
      </c>
      <c r="Z56" s="82">
        <f t="shared" si="73"/>
        <v>54</v>
      </c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</row>
    <row r="57" ht="24.0" customHeight="1">
      <c r="A57" s="90" t="s">
        <v>165</v>
      </c>
      <c r="B57" s="94" t="s">
        <v>166</v>
      </c>
      <c r="C57" s="76" t="s">
        <v>52</v>
      </c>
      <c r="D57" s="57">
        <f t="shared" si="53"/>
        <v>150</v>
      </c>
      <c r="E57" s="57">
        <f t="shared" si="54"/>
        <v>92</v>
      </c>
      <c r="F57" s="57">
        <f t="shared" si="55"/>
        <v>50</v>
      </c>
      <c r="G57" s="57">
        <f t="shared" si="56"/>
        <v>100</v>
      </c>
      <c r="H57" s="57">
        <v>8.0</v>
      </c>
      <c r="I57" s="57">
        <v>92.0</v>
      </c>
      <c r="J57" s="57"/>
      <c r="K57" s="57"/>
      <c r="L57" s="77"/>
      <c r="M57" s="77"/>
      <c r="N57" s="77"/>
      <c r="O57" s="77"/>
      <c r="P57" s="77"/>
      <c r="Q57" s="78">
        <v>100.0</v>
      </c>
      <c r="R57" s="77"/>
      <c r="S57" s="77"/>
      <c r="T57" s="8">
        <f t="shared" si="74"/>
        <v>100</v>
      </c>
      <c r="U57" s="25">
        <f t="shared" si="75"/>
        <v>0</v>
      </c>
      <c r="V57" s="79">
        <v>0.0</v>
      </c>
      <c r="W57" s="80">
        <f t="shared" si="57"/>
        <v>100</v>
      </c>
      <c r="X57" s="74"/>
      <c r="Y57" s="81">
        <f t="shared" ref="Y57:Z57" si="76">V57+V57/2</f>
        <v>0</v>
      </c>
      <c r="Z57" s="82">
        <f t="shared" si="76"/>
        <v>150</v>
      </c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</row>
    <row r="58" ht="12.75" customHeight="1">
      <c r="A58" s="86" t="s">
        <v>167</v>
      </c>
      <c r="B58" s="86" t="s">
        <v>168</v>
      </c>
      <c r="C58" s="87" t="s">
        <v>169</v>
      </c>
      <c r="D58" s="88">
        <f t="shared" ref="D58:S58" si="77">D59+D66+D72+D76</f>
        <v>2979</v>
      </c>
      <c r="E58" s="88">
        <f t="shared" si="77"/>
        <v>1520</v>
      </c>
      <c r="F58" s="88">
        <f t="shared" si="77"/>
        <v>693</v>
      </c>
      <c r="G58" s="88">
        <f t="shared" si="77"/>
        <v>2286</v>
      </c>
      <c r="H58" s="88">
        <f t="shared" si="77"/>
        <v>766</v>
      </c>
      <c r="I58" s="88">
        <f t="shared" si="77"/>
        <v>540</v>
      </c>
      <c r="J58" s="88">
        <f t="shared" si="77"/>
        <v>80</v>
      </c>
      <c r="K58" s="88">
        <f t="shared" si="77"/>
        <v>900</v>
      </c>
      <c r="L58" s="88">
        <f t="shared" si="77"/>
        <v>0</v>
      </c>
      <c r="M58" s="88">
        <f t="shared" si="77"/>
        <v>0</v>
      </c>
      <c r="N58" s="88">
        <f t="shared" si="77"/>
        <v>172</v>
      </c>
      <c r="O58" s="88">
        <f t="shared" si="77"/>
        <v>362</v>
      </c>
      <c r="P58" s="88">
        <f t="shared" si="77"/>
        <v>436</v>
      </c>
      <c r="Q58" s="88">
        <f t="shared" si="77"/>
        <v>478</v>
      </c>
      <c r="R58" s="88">
        <f t="shared" si="77"/>
        <v>384</v>
      </c>
      <c r="S58" s="88">
        <f t="shared" si="77"/>
        <v>454</v>
      </c>
      <c r="T58" s="8">
        <f t="shared" si="74"/>
        <v>2286</v>
      </c>
      <c r="U58" s="25">
        <f t="shared" si="75"/>
        <v>0</v>
      </c>
      <c r="V58" s="88">
        <f t="shared" ref="V58:W58" si="78">V59+V66+V72+V76</f>
        <v>992</v>
      </c>
      <c r="W58" s="89">
        <f t="shared" si="78"/>
        <v>394</v>
      </c>
      <c r="X58" s="74"/>
      <c r="Y58" s="88">
        <f t="shared" ref="Y58:Z58" si="79">Y59+Y66+Y72+Y76</f>
        <v>1488</v>
      </c>
      <c r="Z58" s="89">
        <f t="shared" si="79"/>
        <v>591</v>
      </c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</row>
    <row r="59" ht="36.0" customHeight="1">
      <c r="A59" s="98" t="s">
        <v>170</v>
      </c>
      <c r="B59" s="99" t="s">
        <v>171</v>
      </c>
      <c r="C59" s="100" t="s">
        <v>172</v>
      </c>
      <c r="D59" s="101">
        <f t="shared" ref="D59:S59" si="80">SUM(D60:D65)</f>
        <v>1218</v>
      </c>
      <c r="E59" s="101">
        <f t="shared" si="80"/>
        <v>626</v>
      </c>
      <c r="F59" s="101">
        <f t="shared" si="80"/>
        <v>298</v>
      </c>
      <c r="G59" s="101">
        <f t="shared" si="80"/>
        <v>920</v>
      </c>
      <c r="H59" s="101">
        <f t="shared" si="80"/>
        <v>294</v>
      </c>
      <c r="I59" s="101">
        <f t="shared" si="80"/>
        <v>262</v>
      </c>
      <c r="J59" s="101">
        <f t="shared" si="80"/>
        <v>40</v>
      </c>
      <c r="K59" s="101">
        <f t="shared" si="80"/>
        <v>324</v>
      </c>
      <c r="L59" s="101">
        <f t="shared" si="80"/>
        <v>0</v>
      </c>
      <c r="M59" s="101">
        <f t="shared" si="80"/>
        <v>0</v>
      </c>
      <c r="N59" s="101">
        <f t="shared" si="80"/>
        <v>40</v>
      </c>
      <c r="O59" s="101">
        <f t="shared" si="80"/>
        <v>76</v>
      </c>
      <c r="P59" s="101">
        <f t="shared" si="80"/>
        <v>104</v>
      </c>
      <c r="Q59" s="101">
        <f t="shared" si="80"/>
        <v>108</v>
      </c>
      <c r="R59" s="101">
        <f t="shared" si="80"/>
        <v>246</v>
      </c>
      <c r="S59" s="92">
        <f t="shared" si="80"/>
        <v>346</v>
      </c>
      <c r="T59" s="8">
        <f t="shared" si="74"/>
        <v>920</v>
      </c>
      <c r="U59" s="25">
        <f t="shared" si="75"/>
        <v>0</v>
      </c>
      <c r="V59" s="101">
        <f t="shared" ref="V59:W59" si="81">SUM(V60:V65)</f>
        <v>360</v>
      </c>
      <c r="W59" s="102">
        <f t="shared" si="81"/>
        <v>236</v>
      </c>
      <c r="X59" s="74"/>
      <c r="Y59" s="101">
        <f t="shared" ref="Y59:Z59" si="82">SUM(Y60:Y65)</f>
        <v>540</v>
      </c>
      <c r="Z59" s="102">
        <f t="shared" si="82"/>
        <v>354</v>
      </c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</row>
    <row r="60" ht="27.0" customHeight="1">
      <c r="A60" s="75" t="s">
        <v>173</v>
      </c>
      <c r="B60" s="94" t="s">
        <v>174</v>
      </c>
      <c r="C60" s="91" t="s">
        <v>175</v>
      </c>
      <c r="D60" s="57">
        <f t="shared" ref="D60:D65" si="84">SUM(F60:G60)</f>
        <v>120</v>
      </c>
      <c r="E60" s="57">
        <f t="shared" ref="E60:E65" si="85">I60+J60+K60</f>
        <v>40</v>
      </c>
      <c r="F60" s="57">
        <f t="shared" ref="F60:F63" si="86">G60*50%</f>
        <v>40</v>
      </c>
      <c r="G60" s="57">
        <f t="shared" ref="G60:G65" si="87">SUM(H60:K60)</f>
        <v>80</v>
      </c>
      <c r="H60" s="57">
        <v>40.0</v>
      </c>
      <c r="I60" s="57">
        <v>40.0</v>
      </c>
      <c r="J60" s="57"/>
      <c r="K60" s="57"/>
      <c r="L60" s="77"/>
      <c r="M60" s="77"/>
      <c r="N60" s="77">
        <v>40.0</v>
      </c>
      <c r="O60" s="93">
        <v>40.0</v>
      </c>
      <c r="P60" s="77"/>
      <c r="Q60" s="77"/>
      <c r="R60" s="77"/>
      <c r="S60" s="77"/>
      <c r="T60" s="8">
        <f t="shared" si="74"/>
        <v>80</v>
      </c>
      <c r="U60" s="25">
        <f t="shared" si="75"/>
        <v>0</v>
      </c>
      <c r="V60" s="79">
        <v>80.0</v>
      </c>
      <c r="W60" s="80">
        <f t="shared" ref="W60:W63" si="88">G60-V60</f>
        <v>0</v>
      </c>
      <c r="X60" s="74"/>
      <c r="Y60" s="81">
        <f t="shared" ref="Y60:Z60" si="83">V60+V60/2</f>
        <v>120</v>
      </c>
      <c r="Z60" s="82">
        <f t="shared" si="83"/>
        <v>0</v>
      </c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</row>
    <row r="61" ht="16.5" customHeight="1">
      <c r="A61" s="75" t="s">
        <v>176</v>
      </c>
      <c r="B61" s="94" t="s">
        <v>177</v>
      </c>
      <c r="C61" s="91" t="s">
        <v>178</v>
      </c>
      <c r="D61" s="57">
        <f t="shared" si="84"/>
        <v>444</v>
      </c>
      <c r="E61" s="57">
        <f t="shared" si="85"/>
        <v>162</v>
      </c>
      <c r="F61" s="57">
        <f t="shared" si="86"/>
        <v>148</v>
      </c>
      <c r="G61" s="57">
        <f t="shared" si="87"/>
        <v>296</v>
      </c>
      <c r="H61" s="57">
        <v>134.0</v>
      </c>
      <c r="I61" s="57">
        <v>122.0</v>
      </c>
      <c r="J61" s="57">
        <v>40.0</v>
      </c>
      <c r="K61" s="57"/>
      <c r="L61" s="97"/>
      <c r="M61" s="77"/>
      <c r="N61" s="77"/>
      <c r="O61" s="77">
        <v>36.0</v>
      </c>
      <c r="P61" s="77">
        <v>104.0</v>
      </c>
      <c r="Q61" s="77">
        <v>72.0</v>
      </c>
      <c r="R61" s="92">
        <v>84.0</v>
      </c>
      <c r="S61" s="77"/>
      <c r="T61" s="8">
        <f t="shared" si="74"/>
        <v>296</v>
      </c>
      <c r="U61" s="25">
        <f t="shared" si="75"/>
        <v>0</v>
      </c>
      <c r="V61" s="79">
        <v>140.0</v>
      </c>
      <c r="W61" s="80">
        <f t="shared" si="88"/>
        <v>156</v>
      </c>
      <c r="X61" s="74"/>
      <c r="Y61" s="81">
        <f t="shared" ref="Y61:Z61" si="89">V61+V61/2</f>
        <v>210</v>
      </c>
      <c r="Z61" s="82">
        <f t="shared" si="89"/>
        <v>234</v>
      </c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</row>
    <row r="62" ht="20.25" customHeight="1">
      <c r="A62" s="75" t="s">
        <v>179</v>
      </c>
      <c r="B62" s="94" t="s">
        <v>180</v>
      </c>
      <c r="C62" s="91" t="s">
        <v>181</v>
      </c>
      <c r="D62" s="57">
        <f t="shared" si="84"/>
        <v>210</v>
      </c>
      <c r="E62" s="57">
        <f t="shared" si="85"/>
        <v>60</v>
      </c>
      <c r="F62" s="57">
        <f t="shared" si="86"/>
        <v>70</v>
      </c>
      <c r="G62" s="57">
        <f t="shared" si="87"/>
        <v>140</v>
      </c>
      <c r="H62" s="57">
        <v>80.0</v>
      </c>
      <c r="I62" s="57">
        <v>60.0</v>
      </c>
      <c r="J62" s="57"/>
      <c r="K62" s="57"/>
      <c r="L62" s="77"/>
      <c r="M62" s="77"/>
      <c r="N62" s="77"/>
      <c r="O62" s="77"/>
      <c r="P62" s="77"/>
      <c r="Q62" s="103"/>
      <c r="R62" s="103">
        <v>86.0</v>
      </c>
      <c r="S62" s="92">
        <v>54.0</v>
      </c>
      <c r="T62" s="8">
        <f t="shared" si="74"/>
        <v>140</v>
      </c>
      <c r="U62" s="25">
        <f t="shared" si="75"/>
        <v>0</v>
      </c>
      <c r="V62" s="79">
        <v>140.0</v>
      </c>
      <c r="W62" s="80">
        <f t="shared" si="88"/>
        <v>0</v>
      </c>
      <c r="X62" s="74"/>
      <c r="Y62" s="81">
        <f t="shared" ref="Y62:Z62" si="90">V62+V62/2</f>
        <v>210</v>
      </c>
      <c r="Z62" s="82">
        <f t="shared" si="90"/>
        <v>0</v>
      </c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</row>
    <row r="63" ht="12.75" customHeight="1">
      <c r="A63" s="75" t="s">
        <v>182</v>
      </c>
      <c r="B63" s="94" t="s">
        <v>183</v>
      </c>
      <c r="C63" s="91" t="s">
        <v>181</v>
      </c>
      <c r="D63" s="57">
        <f t="shared" si="84"/>
        <v>120</v>
      </c>
      <c r="E63" s="57">
        <f t="shared" si="85"/>
        <v>40</v>
      </c>
      <c r="F63" s="57">
        <f t="shared" si="86"/>
        <v>40</v>
      </c>
      <c r="G63" s="57">
        <f t="shared" si="87"/>
        <v>80</v>
      </c>
      <c r="H63" s="57">
        <v>40.0</v>
      </c>
      <c r="I63" s="57">
        <v>40.0</v>
      </c>
      <c r="J63" s="57"/>
      <c r="K63" s="57"/>
      <c r="L63" s="77"/>
      <c r="M63" s="77"/>
      <c r="N63" s="77"/>
      <c r="O63" s="77"/>
      <c r="P63" s="77"/>
      <c r="Q63" s="103"/>
      <c r="R63" s="103">
        <v>40.0</v>
      </c>
      <c r="S63" s="92">
        <v>40.0</v>
      </c>
      <c r="T63" s="8">
        <f t="shared" si="74"/>
        <v>80</v>
      </c>
      <c r="U63" s="25">
        <f t="shared" si="75"/>
        <v>0</v>
      </c>
      <c r="V63" s="79">
        <v>0.0</v>
      </c>
      <c r="W63" s="80">
        <f t="shared" si="88"/>
        <v>80</v>
      </c>
      <c r="X63" s="74"/>
      <c r="Y63" s="81">
        <f t="shared" ref="Y63:Z63" si="91">V63+V63/2</f>
        <v>0</v>
      </c>
      <c r="Z63" s="82">
        <f t="shared" si="91"/>
        <v>120</v>
      </c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</row>
    <row r="64" ht="15.75" customHeight="1">
      <c r="A64" s="75" t="s">
        <v>184</v>
      </c>
      <c r="B64" s="94" t="s">
        <v>185</v>
      </c>
      <c r="C64" s="91" t="s">
        <v>186</v>
      </c>
      <c r="D64" s="57">
        <f t="shared" si="84"/>
        <v>144</v>
      </c>
      <c r="E64" s="57">
        <f t="shared" si="85"/>
        <v>144</v>
      </c>
      <c r="F64" s="57"/>
      <c r="G64" s="57">
        <f t="shared" si="87"/>
        <v>144</v>
      </c>
      <c r="H64" s="57"/>
      <c r="I64" s="57"/>
      <c r="J64" s="57"/>
      <c r="K64" s="57">
        <v>144.0</v>
      </c>
      <c r="L64" s="97"/>
      <c r="M64" s="97"/>
      <c r="N64" s="77"/>
      <c r="O64" s="77"/>
      <c r="P64" s="77"/>
      <c r="Q64" s="77">
        <v>36.0</v>
      </c>
      <c r="R64" s="77">
        <v>36.0</v>
      </c>
      <c r="S64" s="93">
        <v>72.0</v>
      </c>
      <c r="T64" s="8">
        <f t="shared" si="74"/>
        <v>144</v>
      </c>
      <c r="U64" s="25">
        <f t="shared" si="75"/>
        <v>0</v>
      </c>
      <c r="V64" s="79"/>
      <c r="W64" s="80"/>
      <c r="X64" s="74"/>
      <c r="Y64" s="81"/>
      <c r="Z64" s="81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</row>
    <row r="65" ht="16.5" customHeight="1">
      <c r="A65" s="75" t="s">
        <v>187</v>
      </c>
      <c r="B65" s="94" t="s">
        <v>188</v>
      </c>
      <c r="C65" s="76" t="s">
        <v>73</v>
      </c>
      <c r="D65" s="57">
        <f t="shared" si="84"/>
        <v>180</v>
      </c>
      <c r="E65" s="57">
        <f t="shared" si="85"/>
        <v>180</v>
      </c>
      <c r="F65" s="57"/>
      <c r="G65" s="57">
        <f t="shared" si="87"/>
        <v>180</v>
      </c>
      <c r="H65" s="57"/>
      <c r="I65" s="57"/>
      <c r="J65" s="57"/>
      <c r="K65" s="57">
        <v>180.0</v>
      </c>
      <c r="L65" s="77"/>
      <c r="M65" s="77"/>
      <c r="N65" s="77"/>
      <c r="O65" s="77"/>
      <c r="P65" s="77"/>
      <c r="Q65" s="77"/>
      <c r="R65" s="77"/>
      <c r="S65" s="93">
        <v>180.0</v>
      </c>
      <c r="T65" s="8">
        <f t="shared" si="74"/>
        <v>180</v>
      </c>
      <c r="U65" s="25">
        <f t="shared" si="75"/>
        <v>0</v>
      </c>
      <c r="V65" s="79"/>
      <c r="W65" s="80"/>
      <c r="X65" s="74"/>
      <c r="Y65" s="81"/>
      <c r="Z65" s="81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</row>
    <row r="66" ht="29.25" customHeight="1">
      <c r="A66" s="98" t="s">
        <v>189</v>
      </c>
      <c r="B66" s="99" t="s">
        <v>190</v>
      </c>
      <c r="C66" s="100" t="s">
        <v>191</v>
      </c>
      <c r="D66" s="101">
        <f t="shared" ref="D66:S66" si="92">SUM(D67:D71)</f>
        <v>651</v>
      </c>
      <c r="E66" s="101">
        <f t="shared" si="92"/>
        <v>284</v>
      </c>
      <c r="F66" s="101">
        <f t="shared" si="92"/>
        <v>181</v>
      </c>
      <c r="G66" s="101">
        <f t="shared" si="92"/>
        <v>470</v>
      </c>
      <c r="H66" s="101">
        <f t="shared" si="92"/>
        <v>186</v>
      </c>
      <c r="I66" s="101">
        <f t="shared" si="92"/>
        <v>136</v>
      </c>
      <c r="J66" s="101">
        <f t="shared" si="92"/>
        <v>40</v>
      </c>
      <c r="K66" s="101">
        <f t="shared" si="92"/>
        <v>108</v>
      </c>
      <c r="L66" s="101">
        <f t="shared" si="92"/>
        <v>0</v>
      </c>
      <c r="M66" s="101">
        <f t="shared" si="92"/>
        <v>0</v>
      </c>
      <c r="N66" s="101">
        <f t="shared" si="92"/>
        <v>28</v>
      </c>
      <c r="O66" s="101">
        <f t="shared" si="92"/>
        <v>86</v>
      </c>
      <c r="P66" s="101">
        <f t="shared" si="92"/>
        <v>44</v>
      </c>
      <c r="Q66" s="101">
        <f t="shared" si="92"/>
        <v>66</v>
      </c>
      <c r="R66" s="101">
        <f t="shared" si="92"/>
        <v>138</v>
      </c>
      <c r="S66" s="92">
        <f t="shared" si="92"/>
        <v>108</v>
      </c>
      <c r="T66" s="8">
        <f t="shared" si="74"/>
        <v>470</v>
      </c>
      <c r="U66" s="25">
        <f t="shared" si="75"/>
        <v>0</v>
      </c>
      <c r="V66" s="101">
        <f t="shared" ref="V66:W66" si="93">SUM(V67:V71)</f>
        <v>268</v>
      </c>
      <c r="W66" s="102">
        <f t="shared" si="93"/>
        <v>94</v>
      </c>
      <c r="X66" s="74"/>
      <c r="Y66" s="101">
        <f t="shared" ref="Y66:Z66" si="94">SUM(Y67:Y71)</f>
        <v>402</v>
      </c>
      <c r="Z66" s="102">
        <f t="shared" si="94"/>
        <v>141</v>
      </c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</row>
    <row r="67" ht="26.25" customHeight="1">
      <c r="A67" s="75" t="s">
        <v>192</v>
      </c>
      <c r="B67" s="94" t="s">
        <v>193</v>
      </c>
      <c r="C67" s="76" t="s">
        <v>122</v>
      </c>
      <c r="D67" s="57">
        <f t="shared" ref="D67:D69" si="96">SUM(F67:G67)</f>
        <v>135</v>
      </c>
      <c r="E67" s="57">
        <f t="shared" ref="E67:E71" si="97">I67+J67+K67</f>
        <v>40</v>
      </c>
      <c r="F67" s="57">
        <f t="shared" ref="F67:F69" si="98">G67*50%</f>
        <v>45</v>
      </c>
      <c r="G67" s="57">
        <f t="shared" ref="G67:G71" si="99">SUM(H67:K67)</f>
        <v>90</v>
      </c>
      <c r="H67" s="57">
        <v>50.0</v>
      </c>
      <c r="I67" s="57">
        <v>40.0</v>
      </c>
      <c r="J67" s="57"/>
      <c r="K67" s="57"/>
      <c r="L67" s="77"/>
      <c r="M67" s="77"/>
      <c r="N67" s="77"/>
      <c r="O67" s="77"/>
      <c r="P67" s="77"/>
      <c r="Q67" s="77"/>
      <c r="R67" s="92">
        <v>90.0</v>
      </c>
      <c r="S67" s="77"/>
      <c r="T67" s="8">
        <f t="shared" si="74"/>
        <v>90</v>
      </c>
      <c r="U67" s="25">
        <f t="shared" si="75"/>
        <v>0</v>
      </c>
      <c r="V67" s="79">
        <v>80.0</v>
      </c>
      <c r="W67" s="80">
        <f t="shared" ref="W67:W69" si="100">G67-V67</f>
        <v>10</v>
      </c>
      <c r="X67" s="74"/>
      <c r="Y67" s="81">
        <f t="shared" ref="Y67:Z67" si="95">V67+V67/2</f>
        <v>120</v>
      </c>
      <c r="Z67" s="82">
        <f t="shared" si="95"/>
        <v>15</v>
      </c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</row>
    <row r="68" ht="16.5" customHeight="1">
      <c r="A68" s="75" t="s">
        <v>194</v>
      </c>
      <c r="B68" s="94" t="s">
        <v>195</v>
      </c>
      <c r="C68" s="76" t="s">
        <v>196</v>
      </c>
      <c r="D68" s="57">
        <f t="shared" si="96"/>
        <v>336</v>
      </c>
      <c r="E68" s="57">
        <f t="shared" si="97"/>
        <v>116</v>
      </c>
      <c r="F68" s="57">
        <f t="shared" si="98"/>
        <v>112</v>
      </c>
      <c r="G68" s="57">
        <f t="shared" si="99"/>
        <v>224</v>
      </c>
      <c r="H68" s="57">
        <v>108.0</v>
      </c>
      <c r="I68" s="57">
        <v>76.0</v>
      </c>
      <c r="J68" s="57">
        <v>40.0</v>
      </c>
      <c r="K68" s="57"/>
      <c r="L68" s="77"/>
      <c r="M68" s="77"/>
      <c r="N68" s="77">
        <v>28.0</v>
      </c>
      <c r="O68" s="93">
        <v>86.0</v>
      </c>
      <c r="P68" s="77">
        <v>44.0</v>
      </c>
      <c r="Q68" s="92">
        <v>66.0</v>
      </c>
      <c r="R68" s="77"/>
      <c r="S68" s="77"/>
      <c r="T68" s="8">
        <f t="shared" si="74"/>
        <v>224</v>
      </c>
      <c r="U68" s="25">
        <f t="shared" si="75"/>
        <v>0</v>
      </c>
      <c r="V68" s="79">
        <v>140.0</v>
      </c>
      <c r="W68" s="80">
        <f t="shared" si="100"/>
        <v>84</v>
      </c>
      <c r="X68" s="74"/>
      <c r="Y68" s="81">
        <f t="shared" ref="Y68:Z68" si="101">V68+V68/2</f>
        <v>210</v>
      </c>
      <c r="Z68" s="82">
        <f t="shared" si="101"/>
        <v>126</v>
      </c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</row>
    <row r="69" ht="16.5" customHeight="1">
      <c r="A69" s="75" t="s">
        <v>197</v>
      </c>
      <c r="B69" s="94" t="s">
        <v>198</v>
      </c>
      <c r="C69" s="76" t="s">
        <v>73</v>
      </c>
      <c r="D69" s="57">
        <f t="shared" si="96"/>
        <v>72</v>
      </c>
      <c r="E69" s="57">
        <f t="shared" si="97"/>
        <v>20</v>
      </c>
      <c r="F69" s="57">
        <f t="shared" si="98"/>
        <v>24</v>
      </c>
      <c r="G69" s="57">
        <f t="shared" si="99"/>
        <v>48</v>
      </c>
      <c r="H69" s="57">
        <v>28.0</v>
      </c>
      <c r="I69" s="57">
        <v>20.0</v>
      </c>
      <c r="J69" s="57"/>
      <c r="K69" s="57"/>
      <c r="L69" s="77"/>
      <c r="M69" s="77"/>
      <c r="N69" s="77"/>
      <c r="O69" s="77"/>
      <c r="P69" s="77"/>
      <c r="Q69" s="77"/>
      <c r="R69" s="93">
        <v>48.0</v>
      </c>
      <c r="S69" s="77"/>
      <c r="T69" s="8">
        <f t="shared" si="74"/>
        <v>48</v>
      </c>
      <c r="U69" s="25">
        <f t="shared" si="75"/>
        <v>0</v>
      </c>
      <c r="V69" s="79">
        <v>48.0</v>
      </c>
      <c r="W69" s="80">
        <f t="shared" si="100"/>
        <v>0</v>
      </c>
      <c r="X69" s="74"/>
      <c r="Y69" s="81">
        <f t="shared" ref="Y69:Z69" si="102">V69+V69/2</f>
        <v>72</v>
      </c>
      <c r="Z69" s="82">
        <f t="shared" si="102"/>
        <v>0</v>
      </c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</row>
    <row r="70" ht="16.5" customHeight="1">
      <c r="A70" s="75" t="s">
        <v>199</v>
      </c>
      <c r="B70" s="94" t="s">
        <v>185</v>
      </c>
      <c r="C70" s="76" t="s">
        <v>73</v>
      </c>
      <c r="D70" s="57">
        <v>36.0</v>
      </c>
      <c r="E70" s="57">
        <f t="shared" si="97"/>
        <v>36</v>
      </c>
      <c r="F70" s="57"/>
      <c r="G70" s="57">
        <f t="shared" si="99"/>
        <v>36</v>
      </c>
      <c r="H70" s="57"/>
      <c r="I70" s="57"/>
      <c r="J70" s="57"/>
      <c r="K70" s="57">
        <v>36.0</v>
      </c>
      <c r="L70" s="77"/>
      <c r="M70" s="77"/>
      <c r="N70" s="77"/>
      <c r="O70" s="77"/>
      <c r="P70" s="77"/>
      <c r="Q70" s="77"/>
      <c r="R70" s="77"/>
      <c r="S70" s="93">
        <v>36.0</v>
      </c>
      <c r="T70" s="8">
        <f t="shared" si="74"/>
        <v>36</v>
      </c>
      <c r="U70" s="25">
        <f t="shared" si="75"/>
        <v>0</v>
      </c>
      <c r="V70" s="79"/>
      <c r="W70" s="80"/>
      <c r="X70" s="74"/>
      <c r="Y70" s="81"/>
      <c r="Z70" s="81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</row>
    <row r="71" ht="15.75" customHeight="1">
      <c r="A71" s="75" t="s">
        <v>200</v>
      </c>
      <c r="B71" s="94" t="s">
        <v>188</v>
      </c>
      <c r="C71" s="76" t="s">
        <v>73</v>
      </c>
      <c r="D71" s="57">
        <f>SUM(F71:G71)</f>
        <v>72</v>
      </c>
      <c r="E71" s="57">
        <f t="shared" si="97"/>
        <v>72</v>
      </c>
      <c r="F71" s="57"/>
      <c r="G71" s="57">
        <f t="shared" si="99"/>
        <v>72</v>
      </c>
      <c r="H71" s="57"/>
      <c r="I71" s="57"/>
      <c r="J71" s="57"/>
      <c r="K71" s="57">
        <v>72.0</v>
      </c>
      <c r="L71" s="77"/>
      <c r="M71" s="77"/>
      <c r="N71" s="77"/>
      <c r="O71" s="77"/>
      <c r="P71" s="77"/>
      <c r="Q71" s="77"/>
      <c r="R71" s="77"/>
      <c r="S71" s="93">
        <v>72.0</v>
      </c>
      <c r="T71" s="8">
        <f t="shared" si="74"/>
        <v>72</v>
      </c>
      <c r="U71" s="25">
        <f t="shared" si="75"/>
        <v>0</v>
      </c>
      <c r="V71" s="79"/>
      <c r="W71" s="80"/>
      <c r="X71" s="74"/>
      <c r="Y71" s="81"/>
      <c r="Z71" s="81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</row>
    <row r="72" ht="36.75" customHeight="1">
      <c r="A72" s="98" t="s">
        <v>201</v>
      </c>
      <c r="B72" s="99" t="s">
        <v>202</v>
      </c>
      <c r="C72" s="100" t="s">
        <v>81</v>
      </c>
      <c r="D72" s="101">
        <f t="shared" ref="D72:S72" si="103">SUM(D73:D75)</f>
        <v>366</v>
      </c>
      <c r="E72" s="101">
        <f t="shared" si="103"/>
        <v>220</v>
      </c>
      <c r="F72" s="101">
        <f t="shared" si="103"/>
        <v>62</v>
      </c>
      <c r="G72" s="101">
        <f t="shared" si="103"/>
        <v>304</v>
      </c>
      <c r="H72" s="101">
        <f t="shared" si="103"/>
        <v>84</v>
      </c>
      <c r="I72" s="101">
        <f t="shared" si="103"/>
        <v>40</v>
      </c>
      <c r="J72" s="101">
        <f t="shared" si="103"/>
        <v>0</v>
      </c>
      <c r="K72" s="101">
        <f t="shared" si="103"/>
        <v>180</v>
      </c>
      <c r="L72" s="101">
        <f t="shared" si="103"/>
        <v>0</v>
      </c>
      <c r="M72" s="101">
        <f t="shared" si="103"/>
        <v>0</v>
      </c>
      <c r="N72" s="101">
        <f t="shared" si="103"/>
        <v>0</v>
      </c>
      <c r="O72" s="101">
        <f t="shared" si="103"/>
        <v>0</v>
      </c>
      <c r="P72" s="101">
        <f t="shared" si="103"/>
        <v>0</v>
      </c>
      <c r="Q72" s="92">
        <f t="shared" si="103"/>
        <v>304</v>
      </c>
      <c r="R72" s="101">
        <f t="shared" si="103"/>
        <v>0</v>
      </c>
      <c r="S72" s="101">
        <f t="shared" si="103"/>
        <v>0</v>
      </c>
      <c r="T72" s="8">
        <f t="shared" si="74"/>
        <v>304</v>
      </c>
      <c r="U72" s="25">
        <f t="shared" si="75"/>
        <v>0</v>
      </c>
      <c r="V72" s="101">
        <f t="shared" ref="V72:W72" si="104">SUM(V73:V75)</f>
        <v>124</v>
      </c>
      <c r="W72" s="102">
        <f t="shared" si="104"/>
        <v>0</v>
      </c>
      <c r="X72" s="74"/>
      <c r="Y72" s="101">
        <f t="shared" ref="Y72:Z72" si="105">SUM(Y73:Y75)</f>
        <v>186</v>
      </c>
      <c r="Z72" s="102">
        <f t="shared" si="105"/>
        <v>0</v>
      </c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</row>
    <row r="73" ht="16.5" customHeight="1">
      <c r="A73" s="75" t="s">
        <v>203</v>
      </c>
      <c r="B73" s="94" t="s">
        <v>204</v>
      </c>
      <c r="C73" s="76" t="s">
        <v>122</v>
      </c>
      <c r="D73" s="57">
        <f>SUM(F73:G73)</f>
        <v>186</v>
      </c>
      <c r="E73" s="57">
        <f t="shared" ref="E73:E75" si="108">I73+J73+K73</f>
        <v>40</v>
      </c>
      <c r="F73" s="57">
        <f>G73*50%</f>
        <v>62</v>
      </c>
      <c r="G73" s="57">
        <f t="shared" ref="G73:G75" si="109">SUM(H73:K73)</f>
        <v>124</v>
      </c>
      <c r="H73" s="57">
        <v>84.0</v>
      </c>
      <c r="I73" s="57">
        <v>40.0</v>
      </c>
      <c r="J73" s="57"/>
      <c r="K73" s="57"/>
      <c r="L73" s="77"/>
      <c r="M73" s="77"/>
      <c r="N73" s="77"/>
      <c r="O73" s="97"/>
      <c r="P73" s="97"/>
      <c r="Q73" s="92">
        <v>124.0</v>
      </c>
      <c r="R73" s="77">
        <f t="shared" ref="R73:S73" si="106">SUM(R74:R75)</f>
        <v>0</v>
      </c>
      <c r="S73" s="54">
        <f t="shared" si="106"/>
        <v>0</v>
      </c>
      <c r="T73" s="8">
        <f t="shared" si="74"/>
        <v>124</v>
      </c>
      <c r="U73" s="25">
        <f t="shared" si="75"/>
        <v>0</v>
      </c>
      <c r="V73" s="79">
        <v>124.0</v>
      </c>
      <c r="W73" s="80">
        <f>G73-V73</f>
        <v>0</v>
      </c>
      <c r="X73" s="74"/>
      <c r="Y73" s="81">
        <f t="shared" ref="Y73:Z73" si="107">V73+V73/2</f>
        <v>186</v>
      </c>
      <c r="Z73" s="82">
        <f t="shared" si="107"/>
        <v>0</v>
      </c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</row>
    <row r="74" ht="16.5" customHeight="1">
      <c r="A74" s="41" t="s">
        <v>205</v>
      </c>
      <c r="B74" s="94" t="s">
        <v>185</v>
      </c>
      <c r="C74" s="76" t="s">
        <v>73</v>
      </c>
      <c r="D74" s="57">
        <v>36.0</v>
      </c>
      <c r="E74" s="57">
        <f t="shared" si="108"/>
        <v>36</v>
      </c>
      <c r="F74" s="57"/>
      <c r="G74" s="57">
        <f t="shared" si="109"/>
        <v>36</v>
      </c>
      <c r="H74" s="104"/>
      <c r="I74" s="104"/>
      <c r="J74" s="104"/>
      <c r="K74" s="57">
        <v>36.0</v>
      </c>
      <c r="L74" s="97"/>
      <c r="M74" s="97"/>
      <c r="N74" s="97"/>
      <c r="O74" s="97"/>
      <c r="P74" s="97"/>
      <c r="Q74" s="93">
        <v>36.0</v>
      </c>
      <c r="R74" s="97"/>
      <c r="S74" s="97"/>
      <c r="T74" s="8">
        <f t="shared" si="74"/>
        <v>36</v>
      </c>
      <c r="U74" s="25">
        <f t="shared" si="75"/>
        <v>0</v>
      </c>
      <c r="V74" s="79"/>
      <c r="W74" s="80"/>
      <c r="X74" s="74"/>
      <c r="Y74" s="81"/>
      <c r="Z74" s="81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</row>
    <row r="75" ht="14.25" customHeight="1">
      <c r="A75" s="41" t="s">
        <v>206</v>
      </c>
      <c r="B75" s="94" t="s">
        <v>188</v>
      </c>
      <c r="C75" s="76" t="s">
        <v>73</v>
      </c>
      <c r="D75" s="57">
        <f>SUM(F75:G75)</f>
        <v>144</v>
      </c>
      <c r="E75" s="57">
        <f t="shared" si="108"/>
        <v>144</v>
      </c>
      <c r="F75" s="57"/>
      <c r="G75" s="57">
        <f t="shared" si="109"/>
        <v>144</v>
      </c>
      <c r="H75" s="104"/>
      <c r="I75" s="104"/>
      <c r="J75" s="104"/>
      <c r="K75" s="57">
        <v>144.0</v>
      </c>
      <c r="L75" s="97"/>
      <c r="M75" s="97"/>
      <c r="N75" s="97"/>
      <c r="O75" s="97"/>
      <c r="P75" s="77"/>
      <c r="Q75" s="93">
        <v>144.0</v>
      </c>
      <c r="R75" s="97"/>
      <c r="S75" s="97"/>
      <c r="T75" s="8">
        <f t="shared" si="74"/>
        <v>144</v>
      </c>
      <c r="U75" s="25">
        <f t="shared" si="75"/>
        <v>0</v>
      </c>
      <c r="V75" s="79"/>
      <c r="W75" s="80"/>
      <c r="X75" s="74"/>
      <c r="Y75" s="81"/>
      <c r="Z75" s="81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</row>
    <row r="76" ht="27.75" customHeight="1">
      <c r="A76" s="98" t="s">
        <v>207</v>
      </c>
      <c r="B76" s="99" t="s">
        <v>208</v>
      </c>
      <c r="C76" s="100" t="s">
        <v>209</v>
      </c>
      <c r="D76" s="101">
        <f t="shared" ref="D76:S76" si="110">SUM(D77:D80)</f>
        <v>744</v>
      </c>
      <c r="E76" s="101">
        <f t="shared" si="110"/>
        <v>390</v>
      </c>
      <c r="F76" s="101">
        <f t="shared" si="110"/>
        <v>152</v>
      </c>
      <c r="G76" s="101">
        <f t="shared" si="110"/>
        <v>592</v>
      </c>
      <c r="H76" s="101">
        <f t="shared" si="110"/>
        <v>202</v>
      </c>
      <c r="I76" s="101">
        <f t="shared" si="110"/>
        <v>102</v>
      </c>
      <c r="J76" s="101">
        <f t="shared" si="110"/>
        <v>0</v>
      </c>
      <c r="K76" s="101">
        <f t="shared" si="110"/>
        <v>288</v>
      </c>
      <c r="L76" s="101">
        <f t="shared" si="110"/>
        <v>0</v>
      </c>
      <c r="M76" s="101">
        <f t="shared" si="110"/>
        <v>0</v>
      </c>
      <c r="N76" s="101">
        <f t="shared" si="110"/>
        <v>104</v>
      </c>
      <c r="O76" s="101">
        <f t="shared" si="110"/>
        <v>200</v>
      </c>
      <c r="P76" s="92">
        <f t="shared" si="110"/>
        <v>288</v>
      </c>
      <c r="Q76" s="101">
        <f t="shared" si="110"/>
        <v>0</v>
      </c>
      <c r="R76" s="101">
        <f t="shared" si="110"/>
        <v>0</v>
      </c>
      <c r="S76" s="101">
        <f t="shared" si="110"/>
        <v>0</v>
      </c>
      <c r="T76" s="8">
        <f t="shared" si="74"/>
        <v>592</v>
      </c>
      <c r="U76" s="25">
        <f t="shared" si="75"/>
        <v>0</v>
      </c>
      <c r="V76" s="101">
        <f t="shared" ref="V76:W76" si="111">SUM(V77:V80)</f>
        <v>240</v>
      </c>
      <c r="W76" s="102">
        <f t="shared" si="111"/>
        <v>64</v>
      </c>
      <c r="X76" s="74"/>
      <c r="Y76" s="101">
        <f t="shared" ref="Y76:Z76" si="112">SUM(Y77:Y80)</f>
        <v>360</v>
      </c>
      <c r="Z76" s="102">
        <f t="shared" si="112"/>
        <v>96</v>
      </c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</row>
    <row r="77" ht="18.75" customHeight="1">
      <c r="A77" s="75" t="s">
        <v>210</v>
      </c>
      <c r="B77" s="94" t="s">
        <v>211</v>
      </c>
      <c r="C77" s="76" t="s">
        <v>52</v>
      </c>
      <c r="D77" s="57">
        <f t="shared" ref="D77:D80" si="114">SUM(F77:G77)</f>
        <v>192</v>
      </c>
      <c r="E77" s="57">
        <f t="shared" ref="E77:E80" si="115">I77+J77+K77</f>
        <v>52</v>
      </c>
      <c r="F77" s="57">
        <f t="shared" ref="F77:F78" si="116">G77*50%</f>
        <v>64</v>
      </c>
      <c r="G77" s="57">
        <f t="shared" ref="G77:G80" si="117">SUM(H77:K77)</f>
        <v>128</v>
      </c>
      <c r="H77" s="57">
        <v>76.0</v>
      </c>
      <c r="I77" s="57">
        <v>52.0</v>
      </c>
      <c r="J77" s="57"/>
      <c r="K77" s="77"/>
      <c r="L77" s="77"/>
      <c r="M77" s="77"/>
      <c r="N77" s="77">
        <v>76.0</v>
      </c>
      <c r="O77" s="93">
        <v>52.0</v>
      </c>
      <c r="P77" s="77"/>
      <c r="Q77" s="105"/>
      <c r="R77" s="77"/>
      <c r="S77" s="77"/>
      <c r="T77" s="8">
        <f t="shared" si="74"/>
        <v>128</v>
      </c>
      <c r="U77" s="25">
        <f t="shared" si="75"/>
        <v>0</v>
      </c>
      <c r="V77" s="79">
        <v>128.0</v>
      </c>
      <c r="W77" s="80">
        <f t="shared" ref="W77:W78" si="118">G77-V77</f>
        <v>0</v>
      </c>
      <c r="X77" s="74"/>
      <c r="Y77" s="81">
        <f t="shared" ref="Y77:Z77" si="113">V77+V77/2</f>
        <v>192</v>
      </c>
      <c r="Z77" s="82">
        <f t="shared" si="113"/>
        <v>0</v>
      </c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</row>
    <row r="78" ht="32.25" customHeight="1">
      <c r="A78" s="75" t="s">
        <v>212</v>
      </c>
      <c r="B78" s="106" t="s">
        <v>213</v>
      </c>
      <c r="C78" s="76" t="s">
        <v>56</v>
      </c>
      <c r="D78" s="57">
        <f t="shared" si="114"/>
        <v>264</v>
      </c>
      <c r="E78" s="57">
        <f t="shared" si="115"/>
        <v>50</v>
      </c>
      <c r="F78" s="57">
        <f t="shared" si="116"/>
        <v>88</v>
      </c>
      <c r="G78" s="57">
        <f t="shared" si="117"/>
        <v>176</v>
      </c>
      <c r="H78" s="57">
        <v>126.0</v>
      </c>
      <c r="I78" s="57">
        <v>50.0</v>
      </c>
      <c r="J78" s="57"/>
      <c r="K78" s="77"/>
      <c r="L78" s="77"/>
      <c r="M78" s="77"/>
      <c r="N78" s="77">
        <v>28.0</v>
      </c>
      <c r="O78" s="77">
        <v>112.0</v>
      </c>
      <c r="P78" s="92">
        <v>36.0</v>
      </c>
      <c r="Q78" s="77"/>
      <c r="R78" s="77"/>
      <c r="S78" s="77"/>
      <c r="T78" s="8">
        <f t="shared" si="74"/>
        <v>176</v>
      </c>
      <c r="U78" s="25">
        <f t="shared" si="75"/>
        <v>0</v>
      </c>
      <c r="V78" s="79">
        <v>112.0</v>
      </c>
      <c r="W78" s="80">
        <f t="shared" si="118"/>
        <v>64</v>
      </c>
      <c r="X78" s="74"/>
      <c r="Y78" s="81">
        <f t="shared" ref="Y78:Z78" si="119">V78+V78/2</f>
        <v>168</v>
      </c>
      <c r="Z78" s="82">
        <f t="shared" si="119"/>
        <v>96</v>
      </c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</row>
    <row r="79" ht="18.75" customHeight="1">
      <c r="A79" s="75" t="s">
        <v>214</v>
      </c>
      <c r="B79" s="94" t="s">
        <v>185</v>
      </c>
      <c r="C79" s="76" t="s">
        <v>73</v>
      </c>
      <c r="D79" s="57">
        <f t="shared" si="114"/>
        <v>108</v>
      </c>
      <c r="E79" s="57">
        <f t="shared" si="115"/>
        <v>108</v>
      </c>
      <c r="F79" s="57"/>
      <c r="G79" s="57">
        <f t="shared" si="117"/>
        <v>108</v>
      </c>
      <c r="H79" s="57"/>
      <c r="I79" s="57"/>
      <c r="J79" s="57"/>
      <c r="K79" s="57">
        <v>108.0</v>
      </c>
      <c r="L79" s="77"/>
      <c r="M79" s="77"/>
      <c r="N79" s="77"/>
      <c r="O79" s="77">
        <v>36.0</v>
      </c>
      <c r="P79" s="93">
        <v>72.0</v>
      </c>
      <c r="Q79" s="105"/>
      <c r="R79" s="77"/>
      <c r="S79" s="77"/>
      <c r="T79" s="8">
        <f t="shared" si="74"/>
        <v>108</v>
      </c>
      <c r="U79" s="25">
        <f t="shared" si="75"/>
        <v>0</v>
      </c>
      <c r="V79" s="79"/>
      <c r="W79" s="80"/>
      <c r="X79" s="74"/>
      <c r="Y79" s="81"/>
      <c r="Z79" s="81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</row>
    <row r="80" ht="12.75" customHeight="1">
      <c r="A80" s="41" t="s">
        <v>215</v>
      </c>
      <c r="B80" s="94" t="s">
        <v>188</v>
      </c>
      <c r="C80" s="76" t="s">
        <v>73</v>
      </c>
      <c r="D80" s="57">
        <f t="shared" si="114"/>
        <v>180</v>
      </c>
      <c r="E80" s="57">
        <f t="shared" si="115"/>
        <v>180</v>
      </c>
      <c r="F80" s="57"/>
      <c r="G80" s="57">
        <f t="shared" si="117"/>
        <v>180</v>
      </c>
      <c r="H80" s="57"/>
      <c r="I80" s="57"/>
      <c r="J80" s="57"/>
      <c r="K80" s="57">
        <v>180.0</v>
      </c>
      <c r="L80" s="77"/>
      <c r="M80" s="77"/>
      <c r="N80" s="77"/>
      <c r="O80" s="105"/>
      <c r="P80" s="93">
        <v>180.0</v>
      </c>
      <c r="Q80" s="77"/>
      <c r="R80" s="77"/>
      <c r="S80" s="77"/>
      <c r="T80" s="8">
        <f t="shared" si="74"/>
        <v>180</v>
      </c>
      <c r="U80" s="25">
        <f t="shared" si="75"/>
        <v>0</v>
      </c>
      <c r="V80" s="79"/>
      <c r="W80" s="80"/>
      <c r="X80" s="74"/>
      <c r="Y80" s="81"/>
      <c r="Z80" s="81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</row>
    <row r="81" ht="14.25" customHeight="1">
      <c r="A81" s="107"/>
      <c r="B81" s="85" t="s">
        <v>77</v>
      </c>
      <c r="C81" s="28" t="s">
        <v>216</v>
      </c>
      <c r="D81" s="29">
        <f t="shared" ref="D81:J81" si="120">D10+D30+D35+D38</f>
        <v>7542</v>
      </c>
      <c r="E81" s="29">
        <f t="shared" si="120"/>
        <v>2930</v>
      </c>
      <c r="F81" s="29">
        <f t="shared" si="120"/>
        <v>2214</v>
      </c>
      <c r="G81" s="29">
        <f t="shared" si="120"/>
        <v>5328</v>
      </c>
      <c r="H81" s="29">
        <f t="shared" si="120"/>
        <v>2160</v>
      </c>
      <c r="I81" s="29">
        <f t="shared" si="120"/>
        <v>2188</v>
      </c>
      <c r="J81" s="29">
        <f t="shared" si="120"/>
        <v>80</v>
      </c>
      <c r="K81" s="30">
        <f t="shared" ref="K81:S81" si="121">K30+K35+K38+K10</f>
        <v>900</v>
      </c>
      <c r="L81" s="30">
        <f t="shared" si="121"/>
        <v>594</v>
      </c>
      <c r="M81" s="30">
        <f t="shared" si="121"/>
        <v>810</v>
      </c>
      <c r="N81" s="30">
        <f t="shared" si="121"/>
        <v>594</v>
      </c>
      <c r="O81" s="30">
        <f t="shared" si="121"/>
        <v>846</v>
      </c>
      <c r="P81" s="30">
        <f t="shared" si="121"/>
        <v>612</v>
      </c>
      <c r="Q81" s="30">
        <f t="shared" si="121"/>
        <v>792</v>
      </c>
      <c r="R81" s="30">
        <f t="shared" si="121"/>
        <v>594</v>
      </c>
      <c r="S81" s="30">
        <f t="shared" si="121"/>
        <v>486</v>
      </c>
      <c r="T81" s="8">
        <f t="shared" si="74"/>
        <v>5328</v>
      </c>
      <c r="U81" s="108">
        <f t="shared" si="75"/>
        <v>0</v>
      </c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</row>
    <row r="82" ht="15.75" customHeight="1">
      <c r="A82" s="85" t="s">
        <v>67</v>
      </c>
      <c r="B82" s="85" t="s">
        <v>217</v>
      </c>
      <c r="C82" s="28" t="s">
        <v>73</v>
      </c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109" t="s">
        <v>218</v>
      </c>
      <c r="T82" s="8">
        <f>SUM(L83:S83)</f>
        <v>0</v>
      </c>
      <c r="U82" s="110">
        <f>D80+D79+D75+D74+D71+D65+D64+D70</f>
        <v>900</v>
      </c>
      <c r="V82" s="110"/>
      <c r="W82" s="110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</row>
    <row r="83" ht="16.5" customHeight="1">
      <c r="A83" s="85" t="s">
        <v>39</v>
      </c>
      <c r="B83" s="85" t="s">
        <v>219</v>
      </c>
      <c r="C83" s="28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 t="s">
        <v>220</v>
      </c>
      <c r="T83" s="8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</row>
    <row r="84" ht="16.5" customHeight="1">
      <c r="A84" s="111" t="s">
        <v>221</v>
      </c>
      <c r="B84" s="17"/>
      <c r="C84" s="17"/>
      <c r="D84" s="17"/>
      <c r="E84" s="17"/>
      <c r="F84" s="18"/>
      <c r="G84" s="112" t="s">
        <v>222</v>
      </c>
      <c r="H84" s="113" t="s">
        <v>223</v>
      </c>
      <c r="I84" s="17"/>
      <c r="J84" s="17"/>
      <c r="K84" s="18"/>
      <c r="L84" s="57">
        <f t="shared" ref="L84:S84" si="122">L81-L80-L79-L75-L74-L71-L70-L65-L64</f>
        <v>594</v>
      </c>
      <c r="M84" s="57">
        <f t="shared" si="122"/>
        <v>810</v>
      </c>
      <c r="N84" s="57">
        <f t="shared" si="122"/>
        <v>594</v>
      </c>
      <c r="O84" s="57">
        <f t="shared" si="122"/>
        <v>810</v>
      </c>
      <c r="P84" s="57">
        <f t="shared" si="122"/>
        <v>360</v>
      </c>
      <c r="Q84" s="57">
        <f t="shared" si="122"/>
        <v>576</v>
      </c>
      <c r="R84" s="57">
        <f t="shared" si="122"/>
        <v>558</v>
      </c>
      <c r="S84" s="57">
        <f t="shared" si="122"/>
        <v>126</v>
      </c>
      <c r="T84" s="8">
        <f t="shared" ref="T84:T90" si="124">SUM(L84:S84)</f>
        <v>4428</v>
      </c>
      <c r="U84" s="110">
        <f>T85+T86</f>
        <v>900</v>
      </c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</row>
    <row r="85" ht="12.75" customHeight="1">
      <c r="A85" s="111" t="s">
        <v>219</v>
      </c>
      <c r="B85" s="17"/>
      <c r="C85" s="17"/>
      <c r="D85" s="17"/>
      <c r="E85" s="17"/>
      <c r="F85" s="18"/>
      <c r="G85" s="19"/>
      <c r="H85" s="113" t="s">
        <v>224</v>
      </c>
      <c r="I85" s="17"/>
      <c r="J85" s="17"/>
      <c r="K85" s="18"/>
      <c r="L85" s="57">
        <f t="shared" ref="L85:S85" si="123">L79+L74+L64+L70</f>
        <v>0</v>
      </c>
      <c r="M85" s="57">
        <f t="shared" si="123"/>
        <v>0</v>
      </c>
      <c r="N85" s="57">
        <f t="shared" si="123"/>
        <v>0</v>
      </c>
      <c r="O85" s="57">
        <f t="shared" si="123"/>
        <v>36</v>
      </c>
      <c r="P85" s="57">
        <f t="shared" si="123"/>
        <v>72</v>
      </c>
      <c r="Q85" s="57">
        <f t="shared" si="123"/>
        <v>72</v>
      </c>
      <c r="R85" s="57">
        <f t="shared" si="123"/>
        <v>36</v>
      </c>
      <c r="S85" s="57">
        <f t="shared" si="123"/>
        <v>108</v>
      </c>
      <c r="T85" s="8">
        <f t="shared" si="124"/>
        <v>324</v>
      </c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</row>
    <row r="86" ht="12.75" customHeight="1">
      <c r="A86" s="111" t="s">
        <v>225</v>
      </c>
      <c r="B86" s="17"/>
      <c r="C86" s="17"/>
      <c r="D86" s="17"/>
      <c r="E86" s="17"/>
      <c r="F86" s="18"/>
      <c r="G86" s="19"/>
      <c r="H86" s="16" t="s">
        <v>226</v>
      </c>
      <c r="I86" s="17"/>
      <c r="J86" s="17"/>
      <c r="K86" s="18"/>
      <c r="L86" s="44">
        <f t="shared" ref="L86:S86" si="125">L80+L75+L71+L65</f>
        <v>0</v>
      </c>
      <c r="M86" s="44">
        <f t="shared" si="125"/>
        <v>0</v>
      </c>
      <c r="N86" s="44">
        <f t="shared" si="125"/>
        <v>0</v>
      </c>
      <c r="O86" s="44">
        <f t="shared" si="125"/>
        <v>0</v>
      </c>
      <c r="P86" s="44">
        <f t="shared" si="125"/>
        <v>180</v>
      </c>
      <c r="Q86" s="44">
        <f t="shared" si="125"/>
        <v>144</v>
      </c>
      <c r="R86" s="44">
        <f t="shared" si="125"/>
        <v>0</v>
      </c>
      <c r="S86" s="44">
        <f t="shared" si="125"/>
        <v>252</v>
      </c>
      <c r="T86" s="8">
        <f t="shared" si="124"/>
        <v>576</v>
      </c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</row>
    <row r="87" ht="12.75" customHeight="1">
      <c r="A87" s="114" t="s">
        <v>227</v>
      </c>
      <c r="B87" s="17"/>
      <c r="C87" s="17"/>
      <c r="D87" s="17"/>
      <c r="E87" s="17"/>
      <c r="F87" s="18"/>
      <c r="G87" s="19"/>
      <c r="H87" s="16" t="s">
        <v>228</v>
      </c>
      <c r="I87" s="17"/>
      <c r="J87" s="17"/>
      <c r="K87" s="18"/>
      <c r="L87" s="44">
        <v>0.0</v>
      </c>
      <c r="M87" s="44">
        <v>0.0</v>
      </c>
      <c r="N87" s="44">
        <v>0.0</v>
      </c>
      <c r="O87" s="44">
        <v>0.0</v>
      </c>
      <c r="P87" s="44">
        <v>0.0</v>
      </c>
      <c r="Q87" s="44">
        <v>0.0</v>
      </c>
      <c r="R87" s="44">
        <v>0.0</v>
      </c>
      <c r="S87" s="44">
        <v>144.0</v>
      </c>
      <c r="T87" s="8">
        <f t="shared" si="124"/>
        <v>144</v>
      </c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</row>
    <row r="88" ht="27.75" customHeight="1">
      <c r="A88" s="115" t="s">
        <v>229</v>
      </c>
      <c r="B88" s="17"/>
      <c r="C88" s="17"/>
      <c r="D88" s="17"/>
      <c r="E88" s="17"/>
      <c r="F88" s="18"/>
      <c r="G88" s="19"/>
      <c r="H88" s="113" t="s">
        <v>230</v>
      </c>
      <c r="I88" s="17"/>
      <c r="J88" s="17"/>
      <c r="K88" s="18"/>
      <c r="L88" s="57">
        <v>2.0</v>
      </c>
      <c r="M88" s="57">
        <v>4.0</v>
      </c>
      <c r="N88" s="57">
        <v>2.0</v>
      </c>
      <c r="O88" s="57">
        <v>3.0</v>
      </c>
      <c r="P88" s="57">
        <v>2.0</v>
      </c>
      <c r="Q88" s="57">
        <v>3.0</v>
      </c>
      <c r="R88" s="57">
        <v>3.0</v>
      </c>
      <c r="S88" s="57">
        <v>3.0</v>
      </c>
      <c r="T88" s="8">
        <f t="shared" si="124"/>
        <v>22</v>
      </c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</row>
    <row r="89" ht="12.75" customHeight="1">
      <c r="A89" s="116" t="s">
        <v>231</v>
      </c>
      <c r="B89" s="117"/>
      <c r="C89" s="117"/>
      <c r="D89" s="117"/>
      <c r="E89" s="117"/>
      <c r="F89" s="118"/>
      <c r="G89" s="19"/>
      <c r="H89" s="113" t="s">
        <v>232</v>
      </c>
      <c r="I89" s="17"/>
      <c r="J89" s="17"/>
      <c r="K89" s="18"/>
      <c r="L89" s="57">
        <v>2.0</v>
      </c>
      <c r="M89" s="57">
        <v>7.0</v>
      </c>
      <c r="N89" s="57">
        <v>1.0</v>
      </c>
      <c r="O89" s="57">
        <v>9.0</v>
      </c>
      <c r="P89" s="57">
        <v>5.0</v>
      </c>
      <c r="Q89" s="57">
        <v>5.0</v>
      </c>
      <c r="R89" s="57">
        <v>5.0</v>
      </c>
      <c r="S89" s="57">
        <v>6.0</v>
      </c>
      <c r="T89" s="8">
        <f t="shared" si="124"/>
        <v>40</v>
      </c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</row>
    <row r="90" ht="12.75" customHeight="1">
      <c r="A90" s="119"/>
      <c r="B90" s="120"/>
      <c r="C90" s="120"/>
      <c r="D90" s="120"/>
      <c r="E90" s="120"/>
      <c r="F90" s="121"/>
      <c r="G90" s="21"/>
      <c r="H90" s="113" t="s">
        <v>233</v>
      </c>
      <c r="I90" s="17"/>
      <c r="J90" s="17"/>
      <c r="K90" s="18"/>
      <c r="L90" s="57">
        <v>1.0</v>
      </c>
      <c r="M90" s="57">
        <v>0.0</v>
      </c>
      <c r="N90" s="57">
        <v>1.0</v>
      </c>
      <c r="O90" s="57">
        <v>1.0</v>
      </c>
      <c r="P90" s="57">
        <v>1.0</v>
      </c>
      <c r="Q90" s="57">
        <v>1.0</v>
      </c>
      <c r="R90" s="57">
        <v>0.0</v>
      </c>
      <c r="S90" s="57">
        <v>0.0</v>
      </c>
      <c r="T90" s="8">
        <f t="shared" si="124"/>
        <v>5</v>
      </c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</row>
    <row r="91" ht="13.5" customHeight="1">
      <c r="A91" s="6"/>
      <c r="B91" s="6"/>
      <c r="C91" s="122"/>
      <c r="D91" s="31"/>
      <c r="E91" s="31"/>
      <c r="F91" s="31"/>
      <c r="G91" s="31"/>
      <c r="H91" s="123" t="s">
        <v>234</v>
      </c>
      <c r="I91" s="124"/>
      <c r="J91" s="124"/>
      <c r="K91" s="125"/>
      <c r="L91" s="126">
        <f>L88+M88</f>
        <v>6</v>
      </c>
      <c r="M91" s="127">
        <f>SUM(L89:M90)</f>
        <v>10</v>
      </c>
      <c r="N91" s="126">
        <f>N88+O88</f>
        <v>5</v>
      </c>
      <c r="O91" s="127">
        <f>SUM(N89:O90)</f>
        <v>12</v>
      </c>
      <c r="P91" s="126">
        <f>P88+Q88</f>
        <v>5</v>
      </c>
      <c r="Q91" s="127">
        <f>SUM(P89:Q90)</f>
        <v>12</v>
      </c>
      <c r="R91" s="126">
        <f>R88+S88</f>
        <v>6</v>
      </c>
      <c r="S91" s="128">
        <f>SUM(R89:S90)</f>
        <v>11</v>
      </c>
      <c r="T91" s="8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</row>
    <row r="92" ht="18.0" customHeight="1">
      <c r="A92" s="6"/>
      <c r="B92" s="6"/>
      <c r="C92" s="122"/>
      <c r="D92" s="6"/>
      <c r="E92" s="6"/>
      <c r="F92" s="6"/>
      <c r="G92" s="6"/>
      <c r="H92" s="6"/>
      <c r="I92" s="129" t="s">
        <v>235</v>
      </c>
      <c r="J92" s="130"/>
      <c r="K92" s="131"/>
      <c r="L92" s="132">
        <f>L81/16.5</f>
        <v>36</v>
      </c>
      <c r="M92" s="132">
        <f>M81/22.5</f>
        <v>36</v>
      </c>
      <c r="N92" s="132">
        <f>N81/16.5</f>
        <v>36</v>
      </c>
      <c r="O92" s="132">
        <f>O81/23.5</f>
        <v>36</v>
      </c>
      <c r="P92" s="132">
        <f>P81/16.5</f>
        <v>37.09090909</v>
      </c>
      <c r="Q92" s="132">
        <f>Q81/22.5</f>
        <v>35.2</v>
      </c>
      <c r="R92" s="132">
        <f>R81/16.5</f>
        <v>36</v>
      </c>
      <c r="S92" s="133">
        <f>S81/13.5</f>
        <v>36</v>
      </c>
      <c r="T92" s="8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</row>
    <row r="93" ht="13.5" customHeight="1">
      <c r="A93" s="6"/>
      <c r="B93" s="6"/>
      <c r="C93" s="122"/>
      <c r="D93" s="6"/>
      <c r="E93" s="6"/>
      <c r="F93" s="6"/>
      <c r="G93" s="6"/>
      <c r="H93" s="6"/>
      <c r="I93" s="6"/>
      <c r="J93" s="6"/>
      <c r="K93" s="6"/>
      <c r="L93" s="6"/>
      <c r="M93" s="6"/>
      <c r="N93" s="134" t="s">
        <v>15</v>
      </c>
      <c r="O93" s="131"/>
      <c r="P93" s="134" t="s">
        <v>16</v>
      </c>
      <c r="Q93" s="131"/>
      <c r="R93" s="135" t="s">
        <v>17</v>
      </c>
      <c r="S93" s="2"/>
      <c r="T93" s="8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</row>
    <row r="94" ht="13.5" customHeight="1">
      <c r="A94" s="6"/>
      <c r="B94" s="6"/>
      <c r="C94" s="122"/>
      <c r="D94" s="6"/>
      <c r="E94" s="6"/>
      <c r="F94" s="6"/>
      <c r="G94" s="6"/>
      <c r="H94" s="6"/>
      <c r="I94" s="6"/>
      <c r="J94" s="6"/>
      <c r="K94" s="6"/>
      <c r="L94" s="31"/>
      <c r="M94" s="31"/>
      <c r="N94" s="31"/>
      <c r="O94" s="31"/>
      <c r="P94" s="31"/>
      <c r="Q94" s="31"/>
      <c r="R94" s="31"/>
      <c r="S94" s="136"/>
      <c r="T94" s="8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</row>
    <row r="95" ht="13.5" customHeight="1">
      <c r="A95" s="6"/>
      <c r="B95" s="6"/>
      <c r="C95" s="122"/>
      <c r="D95" s="6"/>
      <c r="E95" s="6"/>
      <c r="F95" s="6"/>
      <c r="G95" s="6"/>
      <c r="H95" s="6"/>
      <c r="I95" s="137" t="s">
        <v>236</v>
      </c>
      <c r="J95" s="5"/>
      <c r="K95" s="2"/>
      <c r="L95" s="132">
        <f t="shared" ref="L95:S95" si="126">36-L92</f>
        <v>0</v>
      </c>
      <c r="M95" s="138">
        <f t="shared" si="126"/>
        <v>0</v>
      </c>
      <c r="N95" s="132">
        <f t="shared" si="126"/>
        <v>0</v>
      </c>
      <c r="O95" s="138">
        <f t="shared" si="126"/>
        <v>0</v>
      </c>
      <c r="P95" s="132">
        <f t="shared" si="126"/>
        <v>-1.090909091</v>
      </c>
      <c r="Q95" s="139">
        <f t="shared" si="126"/>
        <v>0.8</v>
      </c>
      <c r="R95" s="140">
        <f t="shared" si="126"/>
        <v>0</v>
      </c>
      <c r="S95" s="139">
        <f t="shared" si="126"/>
        <v>0</v>
      </c>
      <c r="T95" s="8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</row>
    <row r="96" ht="12.75" customHeight="1">
      <c r="A96" s="6"/>
      <c r="B96" s="6"/>
      <c r="C96" s="122"/>
      <c r="D96" s="6"/>
      <c r="E96" s="6"/>
      <c r="F96" s="6"/>
      <c r="G96" s="6"/>
      <c r="H96" s="6"/>
      <c r="I96" s="6"/>
      <c r="J96" s="6"/>
      <c r="K96" s="6"/>
      <c r="L96" s="31">
        <f t="shared" ref="L96:M96" si="127">L95*23</f>
        <v>0</v>
      </c>
      <c r="M96" s="31">
        <f t="shared" si="127"/>
        <v>0</v>
      </c>
      <c r="N96" s="31">
        <f>N95*16.5</f>
        <v>0</v>
      </c>
      <c r="O96" s="31">
        <f>O95*23</f>
        <v>0</v>
      </c>
      <c r="P96" s="31">
        <f>P95*16</f>
        <v>-17.45454545</v>
      </c>
      <c r="Q96" s="31">
        <f>Q95*24</f>
        <v>19.2</v>
      </c>
      <c r="R96" s="31">
        <f>R95*17</f>
        <v>0</v>
      </c>
      <c r="S96" s="141">
        <f>S95*13</f>
        <v>0</v>
      </c>
      <c r="T96" s="8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</row>
    <row r="97" ht="13.5" customHeight="1">
      <c r="A97" s="6"/>
      <c r="B97" s="6"/>
      <c r="C97" s="122"/>
      <c r="D97" s="6"/>
      <c r="E97" s="6"/>
      <c r="F97" s="6"/>
      <c r="G97" s="6"/>
      <c r="H97" s="6"/>
      <c r="I97" s="6"/>
      <c r="J97" s="6"/>
      <c r="K97" s="6"/>
      <c r="L97" s="6"/>
      <c r="M97" s="31"/>
      <c r="N97" s="31"/>
      <c r="O97" s="31"/>
      <c r="P97" s="31"/>
      <c r="Q97" s="31"/>
      <c r="R97" s="31"/>
      <c r="S97" s="142"/>
      <c r="T97" s="8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</row>
    <row r="98" ht="15.75" customHeight="1">
      <c r="A98" s="6"/>
      <c r="B98" s="6"/>
      <c r="C98" s="122"/>
      <c r="D98" s="6"/>
      <c r="E98" s="6"/>
      <c r="F98" s="6"/>
      <c r="G98" s="6"/>
      <c r="H98" s="6"/>
      <c r="I98" s="143" t="s">
        <v>237</v>
      </c>
      <c r="J98" s="144"/>
      <c r="K98" s="145"/>
      <c r="L98" s="146"/>
      <c r="M98" s="146"/>
      <c r="N98" s="146"/>
      <c r="O98" s="146"/>
      <c r="P98" s="145"/>
      <c r="Q98" s="147">
        <f>(I81+K81+11*36+14*36+4*36)*100/((11*36+14*36+4*36)+G81)</f>
        <v>64.84620213</v>
      </c>
      <c r="R98" s="5"/>
      <c r="S98" s="2"/>
      <c r="T98" s="8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</row>
    <row r="99" ht="13.5" customHeight="1">
      <c r="A99" s="6"/>
      <c r="B99" s="6"/>
      <c r="C99" s="122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8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</row>
    <row r="100" ht="13.5" customHeight="1">
      <c r="A100" s="6"/>
      <c r="B100" s="6"/>
      <c r="C100" s="122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137" t="s">
        <v>238</v>
      </c>
      <c r="P100" s="5"/>
      <c r="Q100" s="2"/>
      <c r="R100" s="148">
        <f>Q98-65</f>
        <v>-0.1537978657</v>
      </c>
      <c r="S100" s="149"/>
      <c r="T100" s="8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</row>
    <row r="101" ht="12.75" customHeight="1">
      <c r="A101" s="6"/>
      <c r="B101" s="6"/>
      <c r="C101" s="122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150"/>
      <c r="S101" s="6"/>
      <c r="T101" s="8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</row>
    <row r="102" ht="12.75" customHeight="1">
      <c r="A102" s="6"/>
      <c r="B102" s="6"/>
      <c r="C102" s="122"/>
      <c r="D102" s="6"/>
      <c r="E102" s="6"/>
      <c r="F102" s="6"/>
      <c r="G102" s="6"/>
      <c r="H102" s="6"/>
      <c r="I102" s="6"/>
      <c r="J102" s="6"/>
      <c r="K102" s="6"/>
      <c r="L102" s="6">
        <f t="shared" ref="L102:S102" si="128">L81/36</f>
        <v>16.5</v>
      </c>
      <c r="M102" s="6">
        <f t="shared" si="128"/>
        <v>22.5</v>
      </c>
      <c r="N102" s="6">
        <f t="shared" si="128"/>
        <v>16.5</v>
      </c>
      <c r="O102" s="6">
        <f t="shared" si="128"/>
        <v>23.5</v>
      </c>
      <c r="P102" s="6">
        <f t="shared" si="128"/>
        <v>17</v>
      </c>
      <c r="Q102" s="6">
        <f t="shared" si="128"/>
        <v>22</v>
      </c>
      <c r="R102" s="6">
        <f t="shared" si="128"/>
        <v>16.5</v>
      </c>
      <c r="S102" s="6">
        <f t="shared" si="128"/>
        <v>13.5</v>
      </c>
      <c r="T102" s="8"/>
      <c r="U102" s="6"/>
      <c r="V102" s="6">
        <f>SUM(L102:S102)</f>
        <v>148</v>
      </c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</row>
    <row r="103" ht="12.75" customHeight="1">
      <c r="A103" s="6"/>
      <c r="B103" s="6"/>
      <c r="C103" s="122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8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</row>
    <row r="104" ht="12.75" customHeight="1">
      <c r="A104" s="6"/>
      <c r="B104" s="6"/>
      <c r="C104" s="122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8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</row>
    <row r="105" ht="12.75" customHeight="1">
      <c r="A105" s="6"/>
      <c r="B105" s="6"/>
      <c r="C105" s="122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8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</row>
    <row r="106" ht="12.75" customHeight="1">
      <c r="A106" s="6"/>
      <c r="B106" s="6"/>
      <c r="C106" s="122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8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</row>
    <row r="107" ht="12.75" customHeight="1">
      <c r="A107" s="6"/>
      <c r="B107" s="6"/>
      <c r="C107" s="122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8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</row>
    <row r="108" ht="12.75" customHeight="1">
      <c r="A108" s="6"/>
      <c r="B108" s="6"/>
      <c r="C108" s="122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8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</row>
    <row r="109" ht="12.75" customHeight="1">
      <c r="A109" s="6"/>
      <c r="B109" s="6"/>
      <c r="C109" s="122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8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</row>
    <row r="110" ht="12.75" customHeight="1">
      <c r="A110" s="6"/>
      <c r="B110" s="6"/>
      <c r="C110" s="122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8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</row>
    <row r="111" ht="12.75" customHeight="1">
      <c r="A111" s="6"/>
      <c r="B111" s="6"/>
      <c r="C111" s="122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8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</row>
    <row r="112" ht="12.75" customHeight="1">
      <c r="A112" s="6"/>
      <c r="B112" s="6"/>
      <c r="C112" s="122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8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</row>
    <row r="113" ht="12.75" customHeight="1">
      <c r="A113" s="6"/>
      <c r="B113" s="6"/>
      <c r="C113" s="122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8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</row>
    <row r="114" ht="12.75" customHeight="1">
      <c r="A114" s="6"/>
      <c r="B114" s="6"/>
      <c r="C114" s="122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8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</row>
    <row r="115" ht="12.75" customHeight="1">
      <c r="A115" s="6"/>
      <c r="B115" s="6"/>
      <c r="C115" s="122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8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</row>
    <row r="116" ht="12.75" customHeight="1">
      <c r="A116" s="6"/>
      <c r="B116" s="6"/>
      <c r="C116" s="122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8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</row>
    <row r="117" ht="12.75" customHeight="1">
      <c r="A117" s="6"/>
      <c r="B117" s="6"/>
      <c r="C117" s="122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8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</row>
    <row r="118" ht="13.5" customHeight="1">
      <c r="A118" s="6"/>
      <c r="B118" s="6"/>
      <c r="C118" s="122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8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</row>
    <row r="119" ht="96.75" customHeight="1">
      <c r="A119" s="6"/>
      <c r="B119" s="151" t="s">
        <v>239</v>
      </c>
      <c r="C119" s="152" t="s">
        <v>240</v>
      </c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8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</row>
    <row r="120" ht="12.75" customHeight="1">
      <c r="A120" s="6"/>
      <c r="B120" s="6"/>
      <c r="C120" s="122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8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</row>
    <row r="121" ht="12.75" customHeight="1">
      <c r="A121" s="6"/>
      <c r="B121" s="6"/>
      <c r="C121" s="122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8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</row>
    <row r="122" ht="12.75" customHeight="1">
      <c r="A122" s="6"/>
      <c r="B122" s="6"/>
      <c r="C122" s="122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8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</row>
    <row r="123" ht="12.75" customHeight="1">
      <c r="A123" s="6"/>
      <c r="B123" s="6"/>
      <c r="C123" s="122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8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</row>
    <row r="124" ht="12.75" customHeight="1">
      <c r="A124" s="6"/>
      <c r="B124" s="6"/>
      <c r="C124" s="122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8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</row>
    <row r="125" ht="12.75" customHeight="1">
      <c r="A125" s="6"/>
      <c r="B125" s="6"/>
      <c r="C125" s="122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8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</row>
    <row r="126" ht="12.75" customHeight="1">
      <c r="A126" s="6"/>
      <c r="B126" s="6"/>
      <c r="C126" s="122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8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</row>
    <row r="127" ht="12.75" customHeight="1">
      <c r="A127" s="6"/>
      <c r="B127" s="6"/>
      <c r="C127" s="122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8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</row>
    <row r="128" ht="12.75" customHeight="1">
      <c r="A128" s="6"/>
      <c r="B128" s="6"/>
      <c r="C128" s="122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8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</row>
    <row r="129" ht="12.75" customHeight="1">
      <c r="A129" s="6"/>
      <c r="B129" s="6"/>
      <c r="C129" s="122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8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</row>
    <row r="130" ht="12.75" customHeight="1">
      <c r="A130" s="6"/>
      <c r="B130" s="6"/>
      <c r="C130" s="122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8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</row>
    <row r="131" ht="12.75" customHeight="1">
      <c r="A131" s="6"/>
      <c r="B131" s="6"/>
      <c r="C131" s="122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8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</row>
    <row r="132" ht="12.75" customHeight="1">
      <c r="A132" s="6"/>
      <c r="B132" s="6"/>
      <c r="C132" s="122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8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</row>
    <row r="133" ht="12.75" customHeight="1">
      <c r="A133" s="6"/>
      <c r="B133" s="6"/>
      <c r="C133" s="122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8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</row>
    <row r="134" ht="12.75" customHeight="1">
      <c r="A134" s="6"/>
      <c r="B134" s="6"/>
      <c r="C134" s="122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8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</row>
    <row r="135" ht="12.75" customHeight="1">
      <c r="A135" s="6"/>
      <c r="B135" s="6"/>
      <c r="C135" s="122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8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</row>
    <row r="136" ht="12.75" customHeight="1">
      <c r="A136" s="6"/>
      <c r="B136" s="6"/>
      <c r="C136" s="122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8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</row>
    <row r="137" ht="12.75" customHeight="1">
      <c r="A137" s="6"/>
      <c r="B137" s="6"/>
      <c r="C137" s="122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8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</row>
    <row r="138" ht="12.75" customHeight="1">
      <c r="A138" s="6"/>
      <c r="B138" s="6"/>
      <c r="C138" s="122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8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</row>
    <row r="139" ht="12.75" customHeight="1">
      <c r="A139" s="6"/>
      <c r="B139" s="6"/>
      <c r="C139" s="122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8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</row>
    <row r="140" ht="12.75" customHeight="1">
      <c r="A140" s="6"/>
      <c r="B140" s="6"/>
      <c r="C140" s="122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8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</row>
    <row r="141" ht="12.75" customHeight="1">
      <c r="A141" s="6"/>
      <c r="B141" s="6"/>
      <c r="C141" s="122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8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</row>
    <row r="142" ht="12.75" customHeight="1">
      <c r="A142" s="6"/>
      <c r="B142" s="6"/>
      <c r="C142" s="122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8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</row>
    <row r="143" ht="12.75" customHeight="1">
      <c r="A143" s="6"/>
      <c r="B143" s="6"/>
      <c r="C143" s="122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8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</row>
    <row r="144" ht="12.75" customHeight="1">
      <c r="A144" s="6"/>
      <c r="B144" s="6"/>
      <c r="C144" s="122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8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</row>
    <row r="145" ht="12.75" customHeight="1">
      <c r="A145" s="6"/>
      <c r="B145" s="6"/>
      <c r="C145" s="122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8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</row>
    <row r="146" ht="12.75" customHeight="1">
      <c r="A146" s="6"/>
      <c r="B146" s="6"/>
      <c r="C146" s="122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8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</row>
    <row r="147" ht="12.75" customHeight="1">
      <c r="A147" s="6"/>
      <c r="B147" s="6"/>
      <c r="C147" s="122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8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</row>
    <row r="148" ht="12.75" customHeight="1">
      <c r="A148" s="6"/>
      <c r="B148" s="6"/>
      <c r="C148" s="122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8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</row>
    <row r="149" ht="12.75" customHeight="1">
      <c r="A149" s="6"/>
      <c r="B149" s="6"/>
      <c r="C149" s="122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8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</row>
    <row r="150" ht="12.75" customHeight="1">
      <c r="A150" s="6"/>
      <c r="B150" s="6"/>
      <c r="C150" s="122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8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</row>
    <row r="151" ht="12.75" customHeight="1">
      <c r="A151" s="6"/>
      <c r="B151" s="6"/>
      <c r="C151" s="122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8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</row>
    <row r="152" ht="12.75" customHeight="1">
      <c r="A152" s="6"/>
      <c r="B152" s="6"/>
      <c r="C152" s="122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8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</row>
    <row r="153" ht="12.75" customHeight="1">
      <c r="A153" s="6"/>
      <c r="B153" s="6"/>
      <c r="C153" s="122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8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</row>
    <row r="154" ht="12.75" customHeight="1">
      <c r="A154" s="6"/>
      <c r="B154" s="6"/>
      <c r="C154" s="122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8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</row>
    <row r="155" ht="12.75" customHeight="1">
      <c r="A155" s="6"/>
      <c r="B155" s="6"/>
      <c r="C155" s="122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8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</row>
    <row r="156" ht="12.75" customHeight="1">
      <c r="A156" s="6"/>
      <c r="B156" s="6"/>
      <c r="C156" s="122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8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</row>
    <row r="157" ht="12.75" customHeight="1">
      <c r="A157" s="6"/>
      <c r="B157" s="6"/>
      <c r="C157" s="122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8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</row>
    <row r="158" ht="12.75" customHeight="1">
      <c r="A158" s="6"/>
      <c r="B158" s="6"/>
      <c r="C158" s="122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8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</row>
    <row r="159" ht="12.75" customHeight="1">
      <c r="A159" s="6"/>
      <c r="B159" s="6"/>
      <c r="C159" s="122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8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</row>
    <row r="160" ht="12.75" customHeight="1">
      <c r="A160" s="6"/>
      <c r="B160" s="6"/>
      <c r="C160" s="122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8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</row>
    <row r="161" ht="12.75" customHeight="1">
      <c r="A161" s="6"/>
      <c r="B161" s="6"/>
      <c r="C161" s="122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8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</row>
    <row r="162" ht="12.75" customHeight="1">
      <c r="A162" s="6"/>
      <c r="B162" s="6"/>
      <c r="C162" s="122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8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</row>
    <row r="163" ht="12.75" customHeight="1">
      <c r="A163" s="6"/>
      <c r="B163" s="6"/>
      <c r="C163" s="122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8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</row>
    <row r="164" ht="12.75" customHeight="1">
      <c r="A164" s="6"/>
      <c r="B164" s="6"/>
      <c r="C164" s="122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8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</row>
    <row r="165" ht="12.75" customHeight="1">
      <c r="A165" s="6"/>
      <c r="B165" s="6"/>
      <c r="C165" s="122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8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</row>
    <row r="166" ht="12.75" customHeight="1">
      <c r="A166" s="6"/>
      <c r="B166" s="6"/>
      <c r="C166" s="122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8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</row>
    <row r="167" ht="12.75" customHeight="1">
      <c r="A167" s="6"/>
      <c r="B167" s="6"/>
      <c r="C167" s="122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8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</row>
    <row r="168" ht="12.75" customHeight="1">
      <c r="A168" s="6"/>
      <c r="B168" s="6"/>
      <c r="C168" s="122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8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</row>
    <row r="169" ht="12.75" customHeight="1">
      <c r="A169" s="6"/>
      <c r="B169" s="6"/>
      <c r="C169" s="122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8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</row>
    <row r="170" ht="12.75" customHeight="1">
      <c r="A170" s="6"/>
      <c r="B170" s="6"/>
      <c r="C170" s="122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8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</row>
    <row r="171" ht="12.75" customHeight="1">
      <c r="A171" s="6"/>
      <c r="B171" s="6"/>
      <c r="C171" s="122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8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</row>
    <row r="172" ht="12.75" customHeight="1">
      <c r="A172" s="6"/>
      <c r="B172" s="6"/>
      <c r="C172" s="122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8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</row>
    <row r="173" ht="12.75" customHeight="1">
      <c r="A173" s="6"/>
      <c r="B173" s="6"/>
      <c r="C173" s="122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8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</row>
    <row r="174" ht="12.75" customHeight="1">
      <c r="A174" s="6"/>
      <c r="B174" s="6"/>
      <c r="C174" s="122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8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</row>
    <row r="175" ht="12.75" customHeight="1">
      <c r="A175" s="6"/>
      <c r="B175" s="6"/>
      <c r="C175" s="122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8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</row>
    <row r="176" ht="12.75" customHeight="1">
      <c r="A176" s="6"/>
      <c r="B176" s="6"/>
      <c r="C176" s="122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8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</row>
    <row r="177" ht="12.75" customHeight="1">
      <c r="A177" s="6"/>
      <c r="B177" s="6"/>
      <c r="C177" s="122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8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</row>
    <row r="178" ht="12.75" customHeight="1">
      <c r="A178" s="6"/>
      <c r="B178" s="6"/>
      <c r="C178" s="122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8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</row>
    <row r="179" ht="12.75" customHeight="1">
      <c r="A179" s="6"/>
      <c r="B179" s="6"/>
      <c r="C179" s="122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8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</row>
    <row r="180" ht="12.75" customHeight="1">
      <c r="A180" s="6"/>
      <c r="B180" s="6"/>
      <c r="C180" s="122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8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</row>
    <row r="181" ht="12.75" customHeight="1">
      <c r="A181" s="6"/>
      <c r="B181" s="6"/>
      <c r="C181" s="122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8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</row>
    <row r="182" ht="12.75" customHeight="1">
      <c r="A182" s="6"/>
      <c r="B182" s="6"/>
      <c r="C182" s="122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8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</row>
    <row r="183" ht="12.75" customHeight="1">
      <c r="A183" s="6"/>
      <c r="B183" s="6"/>
      <c r="C183" s="122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8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</row>
    <row r="184" ht="12.75" customHeight="1">
      <c r="A184" s="6"/>
      <c r="B184" s="6"/>
      <c r="C184" s="122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8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</row>
    <row r="185" ht="12.75" customHeight="1">
      <c r="A185" s="6"/>
      <c r="B185" s="6"/>
      <c r="C185" s="122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8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</row>
    <row r="186" ht="12.75" customHeight="1">
      <c r="A186" s="6"/>
      <c r="B186" s="6"/>
      <c r="C186" s="122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8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</row>
    <row r="187" ht="12.75" customHeight="1">
      <c r="A187" s="6"/>
      <c r="B187" s="6"/>
      <c r="C187" s="122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8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</row>
    <row r="188" ht="12.75" customHeight="1">
      <c r="A188" s="6"/>
      <c r="B188" s="6"/>
      <c r="C188" s="122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8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</row>
    <row r="189" ht="12.75" customHeight="1">
      <c r="A189" s="6"/>
      <c r="B189" s="6"/>
      <c r="C189" s="122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8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</row>
    <row r="190" ht="12.75" customHeight="1">
      <c r="A190" s="6"/>
      <c r="B190" s="6"/>
      <c r="C190" s="122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8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</row>
    <row r="191" ht="12.75" customHeight="1">
      <c r="A191" s="6"/>
      <c r="B191" s="6"/>
      <c r="C191" s="122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8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</row>
    <row r="192" ht="12.75" customHeight="1">
      <c r="A192" s="6"/>
      <c r="B192" s="6"/>
      <c r="C192" s="122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8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</row>
    <row r="193" ht="12.75" customHeight="1">
      <c r="A193" s="6"/>
      <c r="B193" s="6"/>
      <c r="C193" s="122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8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</row>
    <row r="194" ht="12.75" customHeight="1">
      <c r="A194" s="6"/>
      <c r="B194" s="6"/>
      <c r="C194" s="122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8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</row>
    <row r="195" ht="12.75" customHeight="1">
      <c r="A195" s="6"/>
      <c r="B195" s="6"/>
      <c r="C195" s="122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8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</row>
    <row r="196" ht="12.75" customHeight="1">
      <c r="A196" s="6"/>
      <c r="B196" s="6"/>
      <c r="C196" s="122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8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</row>
    <row r="197" ht="12.75" customHeight="1">
      <c r="A197" s="6"/>
      <c r="B197" s="6"/>
      <c r="C197" s="122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8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</row>
    <row r="198" ht="12.75" customHeight="1">
      <c r="A198" s="6"/>
      <c r="B198" s="6"/>
      <c r="C198" s="122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8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</row>
    <row r="199" ht="12.75" customHeight="1">
      <c r="A199" s="6"/>
      <c r="B199" s="6"/>
      <c r="C199" s="122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8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</row>
    <row r="200" ht="12.75" customHeight="1">
      <c r="A200" s="6"/>
      <c r="B200" s="6"/>
      <c r="C200" s="122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8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</row>
    <row r="201" ht="12.75" customHeight="1">
      <c r="A201" s="6"/>
      <c r="B201" s="6"/>
      <c r="C201" s="122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8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</row>
    <row r="202" ht="12.75" customHeight="1">
      <c r="A202" s="6"/>
      <c r="B202" s="6"/>
      <c r="C202" s="122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8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</row>
    <row r="203" ht="12.75" customHeight="1">
      <c r="A203" s="6"/>
      <c r="B203" s="6"/>
      <c r="C203" s="122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8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</row>
    <row r="204" ht="12.75" customHeight="1">
      <c r="A204" s="6"/>
      <c r="B204" s="6"/>
      <c r="C204" s="122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8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</row>
    <row r="205" ht="12.75" customHeight="1">
      <c r="A205" s="6"/>
      <c r="B205" s="6"/>
      <c r="C205" s="122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8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</row>
    <row r="206" ht="12.75" customHeight="1">
      <c r="A206" s="6"/>
      <c r="B206" s="6"/>
      <c r="C206" s="122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8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</row>
    <row r="207" ht="12.75" customHeight="1">
      <c r="A207" s="6"/>
      <c r="B207" s="6"/>
      <c r="C207" s="122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8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</row>
    <row r="208" ht="12.75" customHeight="1">
      <c r="A208" s="6"/>
      <c r="B208" s="6"/>
      <c r="C208" s="122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8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</row>
    <row r="209" ht="12.75" customHeight="1">
      <c r="A209" s="6"/>
      <c r="B209" s="6"/>
      <c r="C209" s="122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8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</row>
    <row r="210" ht="12.75" customHeight="1">
      <c r="A210" s="6"/>
      <c r="B210" s="6"/>
      <c r="C210" s="122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8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</row>
    <row r="211" ht="12.75" customHeight="1">
      <c r="A211" s="6"/>
      <c r="B211" s="6"/>
      <c r="C211" s="122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8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</row>
    <row r="212" ht="12.75" customHeight="1">
      <c r="A212" s="6"/>
      <c r="B212" s="6"/>
      <c r="C212" s="122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8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</row>
    <row r="213" ht="12.75" customHeight="1">
      <c r="A213" s="6"/>
      <c r="B213" s="6"/>
      <c r="C213" s="122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8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</row>
    <row r="214" ht="12.75" customHeight="1">
      <c r="A214" s="6"/>
      <c r="B214" s="6"/>
      <c r="C214" s="122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8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</row>
    <row r="215" ht="12.75" customHeight="1">
      <c r="A215" s="6"/>
      <c r="B215" s="6"/>
      <c r="C215" s="122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8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</row>
    <row r="216" ht="12.75" customHeight="1">
      <c r="A216" s="6"/>
      <c r="B216" s="6"/>
      <c r="C216" s="122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8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</row>
    <row r="217" ht="12.75" customHeight="1">
      <c r="A217" s="6"/>
      <c r="B217" s="6"/>
      <c r="C217" s="122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8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</row>
    <row r="218" ht="12.75" customHeight="1">
      <c r="A218" s="6"/>
      <c r="B218" s="6"/>
      <c r="C218" s="122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8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</row>
    <row r="219" ht="12.75" customHeight="1">
      <c r="A219" s="6"/>
      <c r="B219" s="6"/>
      <c r="C219" s="122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8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</row>
    <row r="220" ht="12.75" customHeight="1">
      <c r="A220" s="6"/>
      <c r="B220" s="6"/>
      <c r="C220" s="122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8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</row>
    <row r="221" ht="12.75" customHeight="1">
      <c r="A221" s="6"/>
      <c r="B221" s="6"/>
      <c r="C221" s="122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8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</row>
    <row r="222" ht="12.75" customHeight="1">
      <c r="A222" s="6"/>
      <c r="B222" s="6"/>
      <c r="C222" s="122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8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</row>
    <row r="223" ht="12.75" customHeight="1">
      <c r="A223" s="6"/>
      <c r="B223" s="6"/>
      <c r="C223" s="122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8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</row>
    <row r="224" ht="12.75" customHeight="1">
      <c r="A224" s="6"/>
      <c r="B224" s="6"/>
      <c r="C224" s="122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8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</row>
    <row r="225" ht="12.75" customHeight="1">
      <c r="A225" s="6"/>
      <c r="B225" s="6"/>
      <c r="C225" s="122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8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</row>
    <row r="226" ht="12.75" customHeight="1">
      <c r="A226" s="6"/>
      <c r="B226" s="6"/>
      <c r="C226" s="122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8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</row>
    <row r="227" ht="12.75" customHeight="1">
      <c r="A227" s="6"/>
      <c r="B227" s="6"/>
      <c r="C227" s="122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8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</row>
    <row r="228" ht="12.75" customHeight="1">
      <c r="A228" s="6"/>
      <c r="B228" s="6"/>
      <c r="C228" s="122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8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</row>
    <row r="229" ht="12.75" customHeight="1">
      <c r="A229" s="6"/>
      <c r="B229" s="6"/>
      <c r="C229" s="122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8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</row>
    <row r="230" ht="12.75" customHeight="1">
      <c r="A230" s="6"/>
      <c r="B230" s="6"/>
      <c r="C230" s="122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8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</row>
    <row r="231" ht="12.75" customHeight="1">
      <c r="A231" s="6"/>
      <c r="B231" s="6"/>
      <c r="C231" s="122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8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</row>
    <row r="232" ht="12.75" customHeight="1">
      <c r="A232" s="6"/>
      <c r="B232" s="6"/>
      <c r="C232" s="122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8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</row>
    <row r="233" ht="12.75" customHeight="1">
      <c r="A233" s="6"/>
      <c r="B233" s="6"/>
      <c r="C233" s="122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8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</row>
    <row r="234" ht="12.75" customHeight="1">
      <c r="A234" s="6"/>
      <c r="B234" s="6"/>
      <c r="C234" s="122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8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</row>
    <row r="235" ht="12.75" customHeight="1">
      <c r="A235" s="6"/>
      <c r="B235" s="6"/>
      <c r="C235" s="122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8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</row>
    <row r="236" ht="12.75" customHeight="1">
      <c r="A236" s="6"/>
      <c r="B236" s="6"/>
      <c r="C236" s="122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8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</row>
    <row r="237" ht="12.75" customHeight="1">
      <c r="A237" s="6"/>
      <c r="B237" s="6"/>
      <c r="C237" s="122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8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</row>
    <row r="238" ht="12.75" customHeight="1">
      <c r="A238" s="6"/>
      <c r="B238" s="6"/>
      <c r="C238" s="122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8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</row>
    <row r="239" ht="12.75" customHeight="1">
      <c r="A239" s="6"/>
      <c r="B239" s="6"/>
      <c r="C239" s="122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8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</row>
    <row r="240" ht="12.75" customHeight="1">
      <c r="A240" s="6"/>
      <c r="B240" s="6"/>
      <c r="C240" s="122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8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</row>
    <row r="241" ht="12.75" customHeight="1">
      <c r="A241" s="6"/>
      <c r="B241" s="6"/>
      <c r="C241" s="122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8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</row>
    <row r="242" ht="12.75" customHeight="1">
      <c r="A242" s="6"/>
      <c r="B242" s="6"/>
      <c r="C242" s="122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8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</row>
    <row r="243" ht="12.75" customHeight="1">
      <c r="A243" s="6"/>
      <c r="B243" s="6"/>
      <c r="C243" s="122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8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</row>
    <row r="244" ht="12.75" customHeight="1">
      <c r="A244" s="6"/>
      <c r="B244" s="6"/>
      <c r="C244" s="122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8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</row>
    <row r="245" ht="12.75" customHeight="1">
      <c r="A245" s="6"/>
      <c r="B245" s="6"/>
      <c r="C245" s="122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8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</row>
    <row r="246" ht="12.75" customHeight="1">
      <c r="A246" s="6"/>
      <c r="B246" s="6"/>
      <c r="C246" s="122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8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</row>
    <row r="247" ht="12.75" customHeight="1">
      <c r="A247" s="6"/>
      <c r="B247" s="6"/>
      <c r="C247" s="122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8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</row>
    <row r="248" ht="12.75" customHeight="1">
      <c r="A248" s="6"/>
      <c r="B248" s="6"/>
      <c r="C248" s="122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8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</row>
    <row r="249" ht="12.75" customHeight="1">
      <c r="A249" s="6"/>
      <c r="B249" s="6"/>
      <c r="C249" s="122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8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</row>
    <row r="250" ht="12.75" customHeight="1">
      <c r="A250" s="6"/>
      <c r="B250" s="6"/>
      <c r="C250" s="122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8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</row>
    <row r="251" ht="12.75" customHeight="1">
      <c r="A251" s="6"/>
      <c r="B251" s="6"/>
      <c r="C251" s="122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8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</row>
    <row r="252" ht="12.75" customHeight="1">
      <c r="A252" s="6"/>
      <c r="B252" s="6"/>
      <c r="C252" s="122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8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</row>
    <row r="253" ht="12.75" customHeight="1">
      <c r="A253" s="6"/>
      <c r="B253" s="6"/>
      <c r="C253" s="122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8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</row>
    <row r="254" ht="12.75" customHeight="1">
      <c r="A254" s="6"/>
      <c r="B254" s="6"/>
      <c r="C254" s="122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8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</row>
    <row r="255" ht="12.75" customHeight="1">
      <c r="A255" s="6"/>
      <c r="B255" s="6"/>
      <c r="C255" s="122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8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</row>
    <row r="256" ht="12.75" customHeight="1">
      <c r="A256" s="6"/>
      <c r="B256" s="6"/>
      <c r="C256" s="122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8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</row>
    <row r="257" ht="12.75" customHeight="1">
      <c r="A257" s="6"/>
      <c r="B257" s="6"/>
      <c r="C257" s="122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8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</row>
    <row r="258" ht="12.75" customHeight="1">
      <c r="A258" s="6"/>
      <c r="B258" s="6"/>
      <c r="C258" s="122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8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</row>
    <row r="259" ht="12.75" customHeight="1">
      <c r="A259" s="6"/>
      <c r="B259" s="6"/>
      <c r="C259" s="122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8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</row>
    <row r="260" ht="12.75" customHeight="1">
      <c r="A260" s="6"/>
      <c r="B260" s="6"/>
      <c r="C260" s="122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8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</row>
    <row r="261" ht="12.75" customHeight="1">
      <c r="A261" s="6"/>
      <c r="B261" s="6"/>
      <c r="C261" s="122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8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</row>
    <row r="262" ht="12.75" customHeight="1">
      <c r="A262" s="6"/>
      <c r="B262" s="6"/>
      <c r="C262" s="122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8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</row>
    <row r="263" ht="12.75" customHeight="1">
      <c r="A263" s="6"/>
      <c r="B263" s="6"/>
      <c r="C263" s="122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8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</row>
    <row r="264" ht="12.75" customHeight="1">
      <c r="A264" s="6"/>
      <c r="B264" s="6"/>
      <c r="C264" s="122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8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</row>
    <row r="265" ht="12.75" customHeight="1">
      <c r="A265" s="6"/>
      <c r="B265" s="6"/>
      <c r="C265" s="122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8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</row>
    <row r="266" ht="12.75" customHeight="1">
      <c r="A266" s="6"/>
      <c r="B266" s="6"/>
      <c r="C266" s="122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8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</row>
    <row r="267" ht="12.75" customHeight="1">
      <c r="A267" s="6"/>
      <c r="B267" s="6"/>
      <c r="C267" s="122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8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</row>
    <row r="268" ht="12.75" customHeight="1">
      <c r="A268" s="6"/>
      <c r="B268" s="6"/>
      <c r="C268" s="122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8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</row>
    <row r="269" ht="12.75" customHeight="1">
      <c r="A269" s="6"/>
      <c r="B269" s="6"/>
      <c r="C269" s="122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8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</row>
    <row r="270" ht="12.75" customHeight="1">
      <c r="A270" s="6"/>
      <c r="B270" s="6"/>
      <c r="C270" s="122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8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</row>
    <row r="271" ht="12.75" customHeight="1">
      <c r="A271" s="6"/>
      <c r="B271" s="6"/>
      <c r="C271" s="122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8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</row>
    <row r="272" ht="12.75" customHeight="1">
      <c r="A272" s="6"/>
      <c r="B272" s="6"/>
      <c r="C272" s="122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8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</row>
    <row r="273" ht="12.75" customHeight="1">
      <c r="A273" s="6"/>
      <c r="B273" s="6"/>
      <c r="C273" s="122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8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</row>
    <row r="274" ht="12.75" customHeight="1">
      <c r="A274" s="6"/>
      <c r="B274" s="6"/>
      <c r="C274" s="122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8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</row>
    <row r="275" ht="12.75" customHeight="1">
      <c r="A275" s="6"/>
      <c r="B275" s="6"/>
      <c r="C275" s="122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8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</row>
    <row r="276" ht="12.75" customHeight="1">
      <c r="A276" s="6"/>
      <c r="B276" s="6"/>
      <c r="C276" s="122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8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</row>
    <row r="277" ht="12.75" customHeight="1">
      <c r="A277" s="6"/>
      <c r="B277" s="6"/>
      <c r="C277" s="122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8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</row>
    <row r="278" ht="12.75" customHeight="1">
      <c r="A278" s="6"/>
      <c r="B278" s="6"/>
      <c r="C278" s="122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8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</row>
    <row r="279" ht="12.75" customHeight="1">
      <c r="A279" s="6"/>
      <c r="B279" s="6"/>
      <c r="C279" s="122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8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</row>
    <row r="280" ht="12.75" customHeight="1">
      <c r="A280" s="6"/>
      <c r="B280" s="6"/>
      <c r="C280" s="122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8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</row>
    <row r="281" ht="12.75" customHeight="1">
      <c r="A281" s="6"/>
      <c r="B281" s="6"/>
      <c r="C281" s="122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8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</row>
    <row r="282" ht="12.75" customHeight="1">
      <c r="A282" s="6"/>
      <c r="B282" s="6"/>
      <c r="C282" s="122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8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</row>
    <row r="283" ht="12.75" customHeight="1">
      <c r="A283" s="6"/>
      <c r="B283" s="6"/>
      <c r="C283" s="122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8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</row>
    <row r="284" ht="12.75" customHeight="1">
      <c r="A284" s="6"/>
      <c r="B284" s="6"/>
      <c r="C284" s="122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8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</row>
    <row r="285" ht="12.75" customHeight="1">
      <c r="A285" s="6"/>
      <c r="B285" s="6"/>
      <c r="C285" s="122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8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</row>
    <row r="286" ht="12.75" customHeight="1">
      <c r="A286" s="6"/>
      <c r="B286" s="6"/>
      <c r="C286" s="122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8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</row>
    <row r="287" ht="12.75" customHeight="1">
      <c r="A287" s="6"/>
      <c r="B287" s="6"/>
      <c r="C287" s="122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8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</row>
    <row r="288" ht="12.75" customHeight="1">
      <c r="A288" s="6"/>
      <c r="B288" s="6"/>
      <c r="C288" s="122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8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</row>
    <row r="289" ht="12.75" customHeight="1">
      <c r="A289" s="6"/>
      <c r="B289" s="6"/>
      <c r="C289" s="122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8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</row>
    <row r="290" ht="12.75" customHeight="1">
      <c r="A290" s="6"/>
      <c r="B290" s="6"/>
      <c r="C290" s="122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8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</row>
    <row r="291" ht="12.75" customHeight="1">
      <c r="A291" s="6"/>
      <c r="B291" s="6"/>
      <c r="C291" s="122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8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</row>
    <row r="292" ht="12.75" customHeight="1">
      <c r="A292" s="6"/>
      <c r="B292" s="6"/>
      <c r="C292" s="122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8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</row>
    <row r="293" ht="12.75" customHeight="1">
      <c r="A293" s="6"/>
      <c r="B293" s="6"/>
      <c r="C293" s="122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8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</row>
    <row r="294" ht="12.75" customHeight="1">
      <c r="A294" s="6"/>
      <c r="B294" s="6"/>
      <c r="C294" s="122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8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</row>
    <row r="295" ht="12.75" customHeight="1">
      <c r="A295" s="6"/>
      <c r="B295" s="6"/>
      <c r="C295" s="122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8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</row>
    <row r="296" ht="12.75" customHeight="1">
      <c r="A296" s="6"/>
      <c r="B296" s="6"/>
      <c r="C296" s="122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8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</row>
    <row r="297" ht="12.75" customHeight="1">
      <c r="A297" s="6"/>
      <c r="B297" s="6"/>
      <c r="C297" s="122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8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</row>
    <row r="298" ht="12.75" customHeight="1">
      <c r="A298" s="6"/>
      <c r="B298" s="6"/>
      <c r="C298" s="122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8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</row>
    <row r="299" ht="12.75" customHeight="1">
      <c r="A299" s="6"/>
      <c r="B299" s="6"/>
      <c r="C299" s="122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8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</row>
    <row r="300" ht="12.75" customHeight="1">
      <c r="A300" s="6"/>
      <c r="B300" s="6"/>
      <c r="C300" s="122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8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</row>
    <row r="301" ht="12.75" customHeight="1">
      <c r="A301" s="6"/>
      <c r="B301" s="6"/>
      <c r="C301" s="122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8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</row>
    <row r="302" ht="12.75" customHeight="1">
      <c r="A302" s="6"/>
      <c r="B302" s="6"/>
      <c r="C302" s="122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8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</row>
    <row r="303" ht="12.75" customHeight="1">
      <c r="A303" s="6"/>
      <c r="B303" s="6"/>
      <c r="C303" s="122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8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</row>
    <row r="304" ht="12.75" customHeight="1">
      <c r="A304" s="6"/>
      <c r="B304" s="6"/>
      <c r="C304" s="122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8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</row>
    <row r="305" ht="12.75" customHeight="1">
      <c r="A305" s="6"/>
      <c r="B305" s="6"/>
      <c r="C305" s="122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8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</row>
    <row r="306" ht="12.75" customHeight="1">
      <c r="A306" s="6"/>
      <c r="B306" s="6"/>
      <c r="C306" s="122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8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</row>
    <row r="307" ht="12.75" customHeight="1">
      <c r="A307" s="6"/>
      <c r="B307" s="6"/>
      <c r="C307" s="122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8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</row>
    <row r="308" ht="12.75" customHeight="1">
      <c r="A308" s="6"/>
      <c r="B308" s="6"/>
      <c r="C308" s="122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8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</row>
    <row r="309" ht="12.75" customHeight="1">
      <c r="A309" s="6"/>
      <c r="B309" s="6"/>
      <c r="C309" s="122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8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</row>
    <row r="310" ht="12.75" customHeight="1">
      <c r="A310" s="6"/>
      <c r="B310" s="6"/>
      <c r="C310" s="122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8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</row>
    <row r="311" ht="12.75" customHeight="1">
      <c r="A311" s="6"/>
      <c r="B311" s="6"/>
      <c r="C311" s="122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8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</row>
    <row r="312" ht="12.75" customHeight="1">
      <c r="A312" s="6"/>
      <c r="B312" s="6"/>
      <c r="C312" s="122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8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</row>
    <row r="313" ht="12.75" customHeight="1">
      <c r="A313" s="6"/>
      <c r="B313" s="6"/>
      <c r="C313" s="122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8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</row>
    <row r="314" ht="12.75" customHeight="1">
      <c r="A314" s="6"/>
      <c r="B314" s="6"/>
      <c r="C314" s="122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8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</row>
    <row r="315" ht="12.75" customHeight="1">
      <c r="A315" s="6"/>
      <c r="B315" s="6"/>
      <c r="C315" s="122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8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</row>
    <row r="316" ht="12.75" customHeight="1">
      <c r="A316" s="6"/>
      <c r="B316" s="6"/>
      <c r="C316" s="122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8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</row>
    <row r="317" ht="12.75" customHeight="1">
      <c r="A317" s="6"/>
      <c r="B317" s="6"/>
      <c r="C317" s="122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8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</row>
    <row r="318" ht="12.75" customHeight="1">
      <c r="A318" s="6"/>
      <c r="B318" s="6"/>
      <c r="C318" s="122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8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</row>
    <row r="319" ht="12.75" customHeight="1">
      <c r="A319" s="6"/>
      <c r="B319" s="6"/>
      <c r="C319" s="122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8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</row>
    <row r="320" ht="12.75" customHeight="1">
      <c r="A320" s="6"/>
      <c r="B320" s="6"/>
      <c r="C320" s="122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8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</row>
    <row r="321" ht="12.75" customHeight="1">
      <c r="A321" s="6"/>
      <c r="B321" s="6"/>
      <c r="C321" s="122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8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</row>
    <row r="322" ht="12.75" customHeight="1">
      <c r="A322" s="6"/>
      <c r="B322" s="6"/>
      <c r="C322" s="122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8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</row>
    <row r="323" ht="12.75" customHeight="1">
      <c r="A323" s="6"/>
      <c r="B323" s="6"/>
      <c r="C323" s="122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8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</row>
    <row r="324" ht="12.75" customHeight="1">
      <c r="A324" s="6"/>
      <c r="B324" s="6"/>
      <c r="C324" s="122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8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</row>
    <row r="325" ht="12.75" customHeight="1">
      <c r="A325" s="6"/>
      <c r="B325" s="6"/>
      <c r="C325" s="122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8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</row>
    <row r="326" ht="12.75" customHeight="1">
      <c r="A326" s="6"/>
      <c r="B326" s="6"/>
      <c r="C326" s="122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8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</row>
    <row r="327" ht="12.75" customHeight="1">
      <c r="A327" s="6"/>
      <c r="B327" s="6"/>
      <c r="C327" s="122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8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</row>
    <row r="328" ht="12.75" customHeight="1">
      <c r="A328" s="6"/>
      <c r="B328" s="6"/>
      <c r="C328" s="122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8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</row>
    <row r="329" ht="12.75" customHeight="1">
      <c r="A329" s="6"/>
      <c r="B329" s="6"/>
      <c r="C329" s="122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8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</row>
    <row r="330" ht="12.75" customHeight="1">
      <c r="A330" s="6"/>
      <c r="B330" s="6"/>
      <c r="C330" s="122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8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</row>
    <row r="331" ht="12.75" customHeight="1">
      <c r="A331" s="6"/>
      <c r="B331" s="6"/>
      <c r="C331" s="122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8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</row>
    <row r="332" ht="12.75" customHeight="1">
      <c r="A332" s="6"/>
      <c r="B332" s="6"/>
      <c r="C332" s="122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8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</row>
    <row r="333" ht="12.75" customHeight="1">
      <c r="A333" s="6"/>
      <c r="B333" s="6"/>
      <c r="C333" s="122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8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</row>
    <row r="334" ht="12.75" customHeight="1">
      <c r="A334" s="6"/>
      <c r="B334" s="6"/>
      <c r="C334" s="122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8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</row>
    <row r="335" ht="12.75" customHeight="1">
      <c r="A335" s="6"/>
      <c r="B335" s="6"/>
      <c r="C335" s="122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8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</row>
    <row r="336" ht="12.75" customHeight="1">
      <c r="A336" s="6"/>
      <c r="B336" s="6"/>
      <c r="C336" s="122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8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</row>
    <row r="337" ht="12.75" customHeight="1">
      <c r="A337" s="6"/>
      <c r="B337" s="6"/>
      <c r="C337" s="122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8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</row>
    <row r="338" ht="12.75" customHeight="1">
      <c r="A338" s="6"/>
      <c r="B338" s="6"/>
      <c r="C338" s="122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8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</row>
    <row r="339" ht="12.75" customHeight="1">
      <c r="A339" s="6"/>
      <c r="B339" s="6"/>
      <c r="C339" s="122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8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</row>
    <row r="340" ht="12.75" customHeight="1">
      <c r="A340" s="6"/>
      <c r="B340" s="6"/>
      <c r="C340" s="122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8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</row>
    <row r="341" ht="12.75" customHeight="1">
      <c r="A341" s="6"/>
      <c r="B341" s="6"/>
      <c r="C341" s="122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8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</row>
    <row r="342" ht="12.75" customHeight="1">
      <c r="A342" s="6"/>
      <c r="B342" s="6"/>
      <c r="C342" s="122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8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</row>
    <row r="343" ht="12.75" customHeight="1">
      <c r="A343" s="6"/>
      <c r="B343" s="6"/>
      <c r="C343" s="122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8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</row>
    <row r="344" ht="12.75" customHeight="1">
      <c r="A344" s="6"/>
      <c r="B344" s="6"/>
      <c r="C344" s="122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8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</row>
    <row r="345" ht="12.75" customHeight="1">
      <c r="A345" s="6"/>
      <c r="B345" s="6"/>
      <c r="C345" s="122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8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</row>
    <row r="346" ht="12.75" customHeight="1">
      <c r="A346" s="6"/>
      <c r="B346" s="6"/>
      <c r="C346" s="122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8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</row>
    <row r="347" ht="12.75" customHeight="1">
      <c r="A347" s="6"/>
      <c r="B347" s="6"/>
      <c r="C347" s="122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8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</row>
    <row r="348" ht="12.75" customHeight="1">
      <c r="A348" s="6"/>
      <c r="B348" s="6"/>
      <c r="C348" s="122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8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</row>
    <row r="349" ht="12.75" customHeight="1">
      <c r="A349" s="6"/>
      <c r="B349" s="6"/>
      <c r="C349" s="122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8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</row>
    <row r="350" ht="12.75" customHeight="1">
      <c r="A350" s="6"/>
      <c r="B350" s="6"/>
      <c r="C350" s="122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8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</row>
    <row r="351" ht="12.75" customHeight="1">
      <c r="A351" s="6"/>
      <c r="B351" s="6"/>
      <c r="C351" s="122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8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</row>
    <row r="352" ht="12.75" customHeight="1">
      <c r="A352" s="6"/>
      <c r="B352" s="6"/>
      <c r="C352" s="122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8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</row>
    <row r="353" ht="12.75" customHeight="1">
      <c r="A353" s="6"/>
      <c r="B353" s="6"/>
      <c r="C353" s="122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8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</row>
    <row r="354" ht="12.75" customHeight="1">
      <c r="A354" s="6"/>
      <c r="B354" s="6"/>
      <c r="C354" s="122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8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</row>
    <row r="355" ht="12.75" customHeight="1">
      <c r="A355" s="6"/>
      <c r="B355" s="6"/>
      <c r="C355" s="122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8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</row>
    <row r="356" ht="12.75" customHeight="1">
      <c r="A356" s="6"/>
      <c r="B356" s="6"/>
      <c r="C356" s="122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8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</row>
    <row r="357" ht="12.75" customHeight="1">
      <c r="A357" s="6"/>
      <c r="B357" s="6"/>
      <c r="C357" s="122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8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</row>
    <row r="358" ht="12.75" customHeight="1">
      <c r="A358" s="6"/>
      <c r="B358" s="6"/>
      <c r="C358" s="122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8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</row>
    <row r="359" ht="12.75" customHeight="1">
      <c r="A359" s="6"/>
      <c r="B359" s="6"/>
      <c r="C359" s="122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8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</row>
    <row r="360" ht="12.75" customHeight="1">
      <c r="A360" s="6"/>
      <c r="B360" s="6"/>
      <c r="C360" s="122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8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</row>
    <row r="361" ht="12.75" customHeight="1">
      <c r="A361" s="6"/>
      <c r="B361" s="6"/>
      <c r="C361" s="122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8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</row>
    <row r="362" ht="12.75" customHeight="1">
      <c r="A362" s="6"/>
      <c r="B362" s="6"/>
      <c r="C362" s="122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8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</row>
    <row r="363" ht="12.75" customHeight="1">
      <c r="A363" s="6"/>
      <c r="B363" s="6"/>
      <c r="C363" s="122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8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</row>
    <row r="364" ht="12.75" customHeight="1">
      <c r="A364" s="6"/>
      <c r="B364" s="6"/>
      <c r="C364" s="122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8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</row>
    <row r="365" ht="12.75" customHeight="1">
      <c r="A365" s="6"/>
      <c r="B365" s="6"/>
      <c r="C365" s="122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8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</row>
    <row r="366" ht="12.75" customHeight="1">
      <c r="A366" s="6"/>
      <c r="B366" s="6"/>
      <c r="C366" s="122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8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</row>
    <row r="367" ht="12.75" customHeight="1">
      <c r="A367" s="6"/>
      <c r="B367" s="6"/>
      <c r="C367" s="122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8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</row>
    <row r="368" ht="12.75" customHeight="1">
      <c r="A368" s="6"/>
      <c r="B368" s="6"/>
      <c r="C368" s="122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8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</row>
    <row r="369" ht="12.75" customHeight="1">
      <c r="A369" s="6"/>
      <c r="B369" s="6"/>
      <c r="C369" s="122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8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</row>
    <row r="370" ht="12.75" customHeight="1">
      <c r="A370" s="6"/>
      <c r="B370" s="6"/>
      <c r="C370" s="122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8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</row>
    <row r="371" ht="12.75" customHeight="1">
      <c r="A371" s="6"/>
      <c r="B371" s="6"/>
      <c r="C371" s="122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8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</row>
    <row r="372" ht="12.75" customHeight="1">
      <c r="A372" s="6"/>
      <c r="B372" s="6"/>
      <c r="C372" s="122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8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</row>
    <row r="373" ht="12.75" customHeight="1">
      <c r="A373" s="6"/>
      <c r="B373" s="6"/>
      <c r="C373" s="122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8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</row>
    <row r="374" ht="12.75" customHeight="1">
      <c r="A374" s="6"/>
      <c r="B374" s="6"/>
      <c r="C374" s="122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8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</row>
    <row r="375" ht="12.75" customHeight="1">
      <c r="A375" s="6"/>
      <c r="B375" s="6"/>
      <c r="C375" s="122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8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</row>
    <row r="376" ht="12.75" customHeight="1">
      <c r="A376" s="6"/>
      <c r="B376" s="6"/>
      <c r="C376" s="122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8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</row>
    <row r="377" ht="12.75" customHeight="1">
      <c r="A377" s="6"/>
      <c r="B377" s="6"/>
      <c r="C377" s="122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8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</row>
    <row r="378" ht="12.75" customHeight="1">
      <c r="A378" s="6"/>
      <c r="B378" s="6"/>
      <c r="C378" s="122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8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</row>
    <row r="379" ht="12.75" customHeight="1">
      <c r="A379" s="6"/>
      <c r="B379" s="6"/>
      <c r="C379" s="122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8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</row>
    <row r="380" ht="12.75" customHeight="1">
      <c r="A380" s="6"/>
      <c r="B380" s="6"/>
      <c r="C380" s="122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8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</row>
    <row r="381" ht="12.75" customHeight="1">
      <c r="A381" s="6"/>
      <c r="B381" s="6"/>
      <c r="C381" s="122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8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</row>
    <row r="382" ht="12.75" customHeight="1">
      <c r="A382" s="6"/>
      <c r="B382" s="6"/>
      <c r="C382" s="122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8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</row>
    <row r="383" ht="12.75" customHeight="1">
      <c r="A383" s="6"/>
      <c r="B383" s="6"/>
      <c r="C383" s="122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8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</row>
    <row r="384" ht="12.75" customHeight="1">
      <c r="A384" s="6"/>
      <c r="B384" s="6"/>
      <c r="C384" s="122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8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</row>
    <row r="385" ht="12.75" customHeight="1">
      <c r="A385" s="6"/>
      <c r="B385" s="6"/>
      <c r="C385" s="122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8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</row>
    <row r="386" ht="12.75" customHeight="1">
      <c r="A386" s="6"/>
      <c r="B386" s="6"/>
      <c r="C386" s="122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8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</row>
    <row r="387" ht="12.75" customHeight="1">
      <c r="A387" s="6"/>
      <c r="B387" s="6"/>
      <c r="C387" s="122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8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</row>
    <row r="388" ht="12.75" customHeight="1">
      <c r="A388" s="6"/>
      <c r="B388" s="6"/>
      <c r="C388" s="122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8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</row>
    <row r="389" ht="12.75" customHeight="1">
      <c r="A389" s="6"/>
      <c r="B389" s="6"/>
      <c r="C389" s="122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8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</row>
    <row r="390" ht="12.75" customHeight="1">
      <c r="A390" s="6"/>
      <c r="B390" s="6"/>
      <c r="C390" s="122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8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</row>
    <row r="391" ht="12.75" customHeight="1">
      <c r="A391" s="6"/>
      <c r="B391" s="6"/>
      <c r="C391" s="122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8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</row>
    <row r="392" ht="12.75" customHeight="1">
      <c r="A392" s="6"/>
      <c r="B392" s="6"/>
      <c r="C392" s="122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8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</row>
    <row r="393" ht="12.75" customHeight="1">
      <c r="A393" s="6"/>
      <c r="B393" s="6"/>
      <c r="C393" s="122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8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</row>
    <row r="394" ht="12.75" customHeight="1">
      <c r="A394" s="6"/>
      <c r="B394" s="6"/>
      <c r="C394" s="122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8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</row>
    <row r="395" ht="12.75" customHeight="1">
      <c r="A395" s="6"/>
      <c r="B395" s="6"/>
      <c r="C395" s="122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8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</row>
    <row r="396" ht="12.75" customHeight="1">
      <c r="A396" s="6"/>
      <c r="B396" s="6"/>
      <c r="C396" s="122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8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</row>
    <row r="397" ht="12.75" customHeight="1">
      <c r="A397" s="6"/>
      <c r="B397" s="6"/>
      <c r="C397" s="122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8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</row>
    <row r="398" ht="12.75" customHeight="1">
      <c r="A398" s="6"/>
      <c r="B398" s="6"/>
      <c r="C398" s="122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8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</row>
    <row r="399" ht="12.75" customHeight="1">
      <c r="A399" s="6"/>
      <c r="B399" s="6"/>
      <c r="C399" s="122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8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</row>
    <row r="400" ht="12.75" customHeight="1">
      <c r="A400" s="6"/>
      <c r="B400" s="6"/>
      <c r="C400" s="122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8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</row>
    <row r="401" ht="12.75" customHeight="1">
      <c r="A401" s="6"/>
      <c r="B401" s="6"/>
      <c r="C401" s="122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8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</row>
    <row r="402" ht="12.75" customHeight="1">
      <c r="A402" s="6"/>
      <c r="B402" s="6"/>
      <c r="C402" s="122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8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</row>
    <row r="403" ht="12.75" customHeight="1">
      <c r="A403" s="6"/>
      <c r="B403" s="6"/>
      <c r="C403" s="122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8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</row>
    <row r="404" ht="12.75" customHeight="1">
      <c r="A404" s="6"/>
      <c r="B404" s="6"/>
      <c r="C404" s="122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8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</row>
    <row r="405" ht="12.75" customHeight="1">
      <c r="A405" s="6"/>
      <c r="B405" s="6"/>
      <c r="C405" s="122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8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</row>
    <row r="406" ht="12.75" customHeight="1">
      <c r="A406" s="6"/>
      <c r="B406" s="6"/>
      <c r="C406" s="122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8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</row>
    <row r="407" ht="12.75" customHeight="1">
      <c r="A407" s="6"/>
      <c r="B407" s="6"/>
      <c r="C407" s="122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8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</row>
    <row r="408" ht="12.75" customHeight="1">
      <c r="A408" s="6"/>
      <c r="B408" s="6"/>
      <c r="C408" s="122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8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</row>
    <row r="409" ht="12.75" customHeight="1">
      <c r="A409" s="6"/>
      <c r="B409" s="6"/>
      <c r="C409" s="122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8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</row>
    <row r="410" ht="12.75" customHeight="1">
      <c r="A410" s="6"/>
      <c r="B410" s="6"/>
      <c r="C410" s="122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8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</row>
    <row r="411" ht="12.75" customHeight="1">
      <c r="A411" s="6"/>
      <c r="B411" s="6"/>
      <c r="C411" s="122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8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</row>
    <row r="412" ht="12.75" customHeight="1">
      <c r="A412" s="6"/>
      <c r="B412" s="6"/>
      <c r="C412" s="122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8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</row>
    <row r="413" ht="12.75" customHeight="1">
      <c r="A413" s="6"/>
      <c r="B413" s="6"/>
      <c r="C413" s="122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8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</row>
    <row r="414" ht="12.75" customHeight="1">
      <c r="A414" s="6"/>
      <c r="B414" s="6"/>
      <c r="C414" s="122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8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</row>
    <row r="415" ht="12.75" customHeight="1">
      <c r="A415" s="6"/>
      <c r="B415" s="6"/>
      <c r="C415" s="122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8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</row>
    <row r="416" ht="12.75" customHeight="1">
      <c r="A416" s="6"/>
      <c r="B416" s="6"/>
      <c r="C416" s="122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8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</row>
    <row r="417" ht="12.75" customHeight="1">
      <c r="A417" s="6"/>
      <c r="B417" s="6"/>
      <c r="C417" s="122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8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</row>
    <row r="418" ht="12.75" customHeight="1">
      <c r="A418" s="6"/>
      <c r="B418" s="6"/>
      <c r="C418" s="122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8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</row>
    <row r="419" ht="12.75" customHeight="1">
      <c r="A419" s="6"/>
      <c r="B419" s="6"/>
      <c r="C419" s="122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8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</row>
    <row r="420" ht="12.75" customHeight="1">
      <c r="A420" s="6"/>
      <c r="B420" s="6"/>
      <c r="C420" s="122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8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</row>
    <row r="421" ht="12.75" customHeight="1">
      <c r="A421" s="6"/>
      <c r="B421" s="6"/>
      <c r="C421" s="122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8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</row>
    <row r="422" ht="12.75" customHeight="1">
      <c r="A422" s="6"/>
      <c r="B422" s="6"/>
      <c r="C422" s="122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8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</row>
    <row r="423" ht="12.75" customHeight="1">
      <c r="A423" s="6"/>
      <c r="B423" s="6"/>
      <c r="C423" s="122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8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</row>
    <row r="424" ht="12.75" customHeight="1">
      <c r="A424" s="6"/>
      <c r="B424" s="6"/>
      <c r="C424" s="122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8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</row>
    <row r="425" ht="12.75" customHeight="1">
      <c r="A425" s="6"/>
      <c r="B425" s="6"/>
      <c r="C425" s="122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8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</row>
    <row r="426" ht="12.75" customHeight="1">
      <c r="A426" s="6"/>
      <c r="B426" s="6"/>
      <c r="C426" s="122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8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</row>
    <row r="427" ht="12.75" customHeight="1">
      <c r="A427" s="6"/>
      <c r="B427" s="6"/>
      <c r="C427" s="122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8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</row>
    <row r="428" ht="12.75" customHeight="1">
      <c r="A428" s="6"/>
      <c r="B428" s="6"/>
      <c r="C428" s="122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8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</row>
    <row r="429" ht="12.75" customHeight="1">
      <c r="A429" s="6"/>
      <c r="B429" s="6"/>
      <c r="C429" s="122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8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</row>
    <row r="430" ht="12.75" customHeight="1">
      <c r="A430" s="6"/>
      <c r="B430" s="6"/>
      <c r="C430" s="122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8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</row>
    <row r="431" ht="12.75" customHeight="1">
      <c r="A431" s="6"/>
      <c r="B431" s="6"/>
      <c r="C431" s="122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8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</row>
    <row r="432" ht="12.75" customHeight="1">
      <c r="A432" s="6"/>
      <c r="B432" s="6"/>
      <c r="C432" s="122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8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</row>
    <row r="433" ht="12.75" customHeight="1">
      <c r="A433" s="6"/>
      <c r="B433" s="6"/>
      <c r="C433" s="122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8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</row>
    <row r="434" ht="12.75" customHeight="1">
      <c r="A434" s="6"/>
      <c r="B434" s="6"/>
      <c r="C434" s="122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8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</row>
    <row r="435" ht="12.75" customHeight="1">
      <c r="A435" s="6"/>
      <c r="B435" s="6"/>
      <c r="C435" s="122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8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</row>
    <row r="436" ht="12.75" customHeight="1">
      <c r="A436" s="6"/>
      <c r="B436" s="6"/>
      <c r="C436" s="122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8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</row>
    <row r="437" ht="12.75" customHeight="1">
      <c r="A437" s="6"/>
      <c r="B437" s="6"/>
      <c r="C437" s="122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8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</row>
    <row r="438" ht="12.75" customHeight="1">
      <c r="A438" s="6"/>
      <c r="B438" s="6"/>
      <c r="C438" s="122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8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</row>
    <row r="439" ht="12.75" customHeight="1">
      <c r="A439" s="6"/>
      <c r="B439" s="6"/>
      <c r="C439" s="122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8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</row>
    <row r="440" ht="12.75" customHeight="1">
      <c r="A440" s="6"/>
      <c r="B440" s="6"/>
      <c r="C440" s="122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8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</row>
    <row r="441" ht="12.75" customHeight="1">
      <c r="A441" s="6"/>
      <c r="B441" s="6"/>
      <c r="C441" s="122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8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</row>
    <row r="442" ht="12.75" customHeight="1">
      <c r="A442" s="6"/>
      <c r="B442" s="6"/>
      <c r="C442" s="122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8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</row>
    <row r="443" ht="12.75" customHeight="1">
      <c r="A443" s="6"/>
      <c r="B443" s="6"/>
      <c r="C443" s="122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8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</row>
    <row r="444" ht="12.75" customHeight="1">
      <c r="A444" s="6"/>
      <c r="B444" s="6"/>
      <c r="C444" s="122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8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</row>
    <row r="445" ht="12.75" customHeight="1">
      <c r="A445" s="6"/>
      <c r="B445" s="6"/>
      <c r="C445" s="122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8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</row>
    <row r="446" ht="12.75" customHeight="1">
      <c r="A446" s="6"/>
      <c r="B446" s="6"/>
      <c r="C446" s="122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8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</row>
    <row r="447" ht="12.75" customHeight="1">
      <c r="A447" s="6"/>
      <c r="B447" s="6"/>
      <c r="C447" s="122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8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</row>
    <row r="448" ht="12.75" customHeight="1">
      <c r="A448" s="6"/>
      <c r="B448" s="6"/>
      <c r="C448" s="122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8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</row>
    <row r="449" ht="12.75" customHeight="1">
      <c r="A449" s="6"/>
      <c r="B449" s="6"/>
      <c r="C449" s="122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8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</row>
    <row r="450" ht="12.75" customHeight="1">
      <c r="A450" s="6"/>
      <c r="B450" s="6"/>
      <c r="C450" s="122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8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</row>
    <row r="451" ht="12.75" customHeight="1">
      <c r="A451" s="6"/>
      <c r="B451" s="6"/>
      <c r="C451" s="122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8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</row>
    <row r="452" ht="12.75" customHeight="1">
      <c r="A452" s="6"/>
      <c r="B452" s="6"/>
      <c r="C452" s="122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8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</row>
    <row r="453" ht="12.75" customHeight="1">
      <c r="A453" s="6"/>
      <c r="B453" s="6"/>
      <c r="C453" s="122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8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</row>
    <row r="454" ht="12.75" customHeight="1">
      <c r="A454" s="6"/>
      <c r="B454" s="6"/>
      <c r="C454" s="122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8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</row>
    <row r="455" ht="12.75" customHeight="1">
      <c r="A455" s="6"/>
      <c r="B455" s="6"/>
      <c r="C455" s="122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8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</row>
    <row r="456" ht="12.75" customHeight="1">
      <c r="A456" s="6"/>
      <c r="B456" s="6"/>
      <c r="C456" s="122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8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</row>
    <row r="457" ht="12.75" customHeight="1">
      <c r="A457" s="6"/>
      <c r="B457" s="6"/>
      <c r="C457" s="122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8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</row>
    <row r="458" ht="12.75" customHeight="1">
      <c r="A458" s="6"/>
      <c r="B458" s="6"/>
      <c r="C458" s="122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8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</row>
    <row r="459" ht="12.75" customHeight="1">
      <c r="A459" s="6"/>
      <c r="B459" s="6"/>
      <c r="C459" s="122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8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</row>
    <row r="460" ht="12.75" customHeight="1">
      <c r="A460" s="6"/>
      <c r="B460" s="6"/>
      <c r="C460" s="122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8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</row>
    <row r="461" ht="12.75" customHeight="1">
      <c r="A461" s="6"/>
      <c r="B461" s="6"/>
      <c r="C461" s="122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8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</row>
    <row r="462" ht="12.75" customHeight="1">
      <c r="A462" s="6"/>
      <c r="B462" s="6"/>
      <c r="C462" s="122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8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</row>
    <row r="463" ht="12.75" customHeight="1">
      <c r="A463" s="6"/>
      <c r="B463" s="6"/>
      <c r="C463" s="122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8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</row>
    <row r="464" ht="12.75" customHeight="1">
      <c r="A464" s="6"/>
      <c r="B464" s="6"/>
      <c r="C464" s="122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8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</row>
    <row r="465" ht="12.75" customHeight="1">
      <c r="A465" s="6"/>
      <c r="B465" s="6"/>
      <c r="C465" s="122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8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</row>
    <row r="466" ht="12.75" customHeight="1">
      <c r="A466" s="6"/>
      <c r="B466" s="6"/>
      <c r="C466" s="122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8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</row>
    <row r="467" ht="12.75" customHeight="1">
      <c r="A467" s="6"/>
      <c r="B467" s="6"/>
      <c r="C467" s="122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8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</row>
    <row r="468" ht="12.75" customHeight="1">
      <c r="A468" s="6"/>
      <c r="B468" s="6"/>
      <c r="C468" s="122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8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</row>
    <row r="469" ht="12.75" customHeight="1">
      <c r="A469" s="6"/>
      <c r="B469" s="6"/>
      <c r="C469" s="122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8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</row>
    <row r="470" ht="12.75" customHeight="1">
      <c r="A470" s="6"/>
      <c r="B470" s="6"/>
      <c r="C470" s="122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8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</row>
    <row r="471" ht="12.75" customHeight="1">
      <c r="A471" s="6"/>
      <c r="B471" s="6"/>
      <c r="C471" s="122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8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</row>
    <row r="472" ht="12.75" customHeight="1">
      <c r="A472" s="6"/>
      <c r="B472" s="6"/>
      <c r="C472" s="122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8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</row>
    <row r="473" ht="12.75" customHeight="1">
      <c r="A473" s="6"/>
      <c r="B473" s="6"/>
      <c r="C473" s="122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8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</row>
    <row r="474" ht="12.75" customHeight="1">
      <c r="A474" s="6"/>
      <c r="B474" s="6"/>
      <c r="C474" s="122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8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</row>
    <row r="475" ht="12.75" customHeight="1">
      <c r="A475" s="6"/>
      <c r="B475" s="6"/>
      <c r="C475" s="122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8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</row>
    <row r="476" ht="12.75" customHeight="1">
      <c r="A476" s="6"/>
      <c r="B476" s="6"/>
      <c r="C476" s="122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8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</row>
    <row r="477" ht="12.75" customHeight="1">
      <c r="A477" s="6"/>
      <c r="B477" s="6"/>
      <c r="C477" s="122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8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</row>
    <row r="478" ht="12.75" customHeight="1">
      <c r="A478" s="6"/>
      <c r="B478" s="6"/>
      <c r="C478" s="122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8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</row>
    <row r="479" ht="12.75" customHeight="1">
      <c r="A479" s="6"/>
      <c r="B479" s="6"/>
      <c r="C479" s="122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8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</row>
    <row r="480" ht="12.75" customHeight="1">
      <c r="A480" s="6"/>
      <c r="B480" s="6"/>
      <c r="C480" s="122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8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</row>
    <row r="481" ht="12.75" customHeight="1">
      <c r="A481" s="6"/>
      <c r="B481" s="6"/>
      <c r="C481" s="122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8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</row>
    <row r="482" ht="12.75" customHeight="1">
      <c r="A482" s="6"/>
      <c r="B482" s="6"/>
      <c r="C482" s="122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8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</row>
    <row r="483" ht="12.75" customHeight="1">
      <c r="A483" s="6"/>
      <c r="B483" s="6"/>
      <c r="C483" s="122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8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</row>
    <row r="484" ht="12.75" customHeight="1">
      <c r="A484" s="6"/>
      <c r="B484" s="6"/>
      <c r="C484" s="122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8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</row>
    <row r="485" ht="12.75" customHeight="1">
      <c r="A485" s="6"/>
      <c r="B485" s="6"/>
      <c r="C485" s="122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8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</row>
    <row r="486" ht="12.75" customHeight="1">
      <c r="A486" s="6"/>
      <c r="B486" s="6"/>
      <c r="C486" s="122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8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</row>
    <row r="487" ht="12.75" customHeight="1">
      <c r="A487" s="6"/>
      <c r="B487" s="6"/>
      <c r="C487" s="122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8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</row>
    <row r="488" ht="12.75" customHeight="1">
      <c r="A488" s="6"/>
      <c r="B488" s="6"/>
      <c r="C488" s="122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8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</row>
    <row r="489" ht="12.75" customHeight="1">
      <c r="A489" s="6"/>
      <c r="B489" s="6"/>
      <c r="C489" s="122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8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</row>
    <row r="490" ht="12.75" customHeight="1">
      <c r="A490" s="6"/>
      <c r="B490" s="6"/>
      <c r="C490" s="122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8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</row>
    <row r="491" ht="12.75" customHeight="1">
      <c r="A491" s="6"/>
      <c r="B491" s="6"/>
      <c r="C491" s="122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8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</row>
    <row r="492" ht="12.75" customHeight="1">
      <c r="A492" s="6"/>
      <c r="B492" s="6"/>
      <c r="C492" s="122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8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</row>
    <row r="493" ht="12.75" customHeight="1">
      <c r="A493" s="6"/>
      <c r="B493" s="6"/>
      <c r="C493" s="122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8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</row>
    <row r="494" ht="12.75" customHeight="1">
      <c r="A494" s="6"/>
      <c r="B494" s="6"/>
      <c r="C494" s="122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8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</row>
    <row r="495" ht="12.75" customHeight="1">
      <c r="A495" s="6"/>
      <c r="B495" s="6"/>
      <c r="C495" s="122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8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</row>
    <row r="496" ht="12.75" customHeight="1">
      <c r="A496" s="6"/>
      <c r="B496" s="6"/>
      <c r="C496" s="122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8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</row>
    <row r="497" ht="12.75" customHeight="1">
      <c r="A497" s="6"/>
      <c r="B497" s="6"/>
      <c r="C497" s="122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8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</row>
    <row r="498" ht="12.75" customHeight="1">
      <c r="A498" s="6"/>
      <c r="B498" s="6"/>
      <c r="C498" s="122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8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</row>
    <row r="499" ht="12.75" customHeight="1">
      <c r="A499" s="6"/>
      <c r="B499" s="6"/>
      <c r="C499" s="122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8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</row>
    <row r="500" ht="12.75" customHeight="1">
      <c r="A500" s="6"/>
      <c r="B500" s="6"/>
      <c r="C500" s="122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8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</row>
    <row r="501" ht="12.75" customHeight="1">
      <c r="A501" s="6"/>
      <c r="B501" s="6"/>
      <c r="C501" s="122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8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</row>
    <row r="502" ht="12.75" customHeight="1">
      <c r="A502" s="6"/>
      <c r="B502" s="6"/>
      <c r="C502" s="122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8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</row>
    <row r="503" ht="12.75" customHeight="1">
      <c r="A503" s="6"/>
      <c r="B503" s="6"/>
      <c r="C503" s="122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8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</row>
    <row r="504" ht="12.75" customHeight="1">
      <c r="A504" s="6"/>
      <c r="B504" s="6"/>
      <c r="C504" s="122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8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</row>
    <row r="505" ht="12.75" customHeight="1">
      <c r="A505" s="6"/>
      <c r="B505" s="6"/>
      <c r="C505" s="122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8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</row>
    <row r="506" ht="12.75" customHeight="1">
      <c r="A506" s="6"/>
      <c r="B506" s="6"/>
      <c r="C506" s="122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8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</row>
    <row r="507" ht="12.75" customHeight="1">
      <c r="A507" s="6"/>
      <c r="B507" s="6"/>
      <c r="C507" s="122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8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</row>
    <row r="508" ht="12.75" customHeight="1">
      <c r="A508" s="6"/>
      <c r="B508" s="6"/>
      <c r="C508" s="122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8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</row>
    <row r="509" ht="12.75" customHeight="1">
      <c r="A509" s="6"/>
      <c r="B509" s="6"/>
      <c r="C509" s="122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8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</row>
    <row r="510" ht="12.75" customHeight="1">
      <c r="A510" s="6"/>
      <c r="B510" s="6"/>
      <c r="C510" s="122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8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</row>
    <row r="511" ht="12.75" customHeight="1">
      <c r="A511" s="6"/>
      <c r="B511" s="6"/>
      <c r="C511" s="122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8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</row>
    <row r="512" ht="12.75" customHeight="1">
      <c r="A512" s="6"/>
      <c r="B512" s="6"/>
      <c r="C512" s="122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8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</row>
    <row r="513" ht="12.75" customHeight="1">
      <c r="A513" s="6"/>
      <c r="B513" s="6"/>
      <c r="C513" s="122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8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</row>
    <row r="514" ht="12.75" customHeight="1">
      <c r="A514" s="6"/>
      <c r="B514" s="6"/>
      <c r="C514" s="122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8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</row>
    <row r="515" ht="12.75" customHeight="1">
      <c r="A515" s="6"/>
      <c r="B515" s="6"/>
      <c r="C515" s="122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8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</row>
    <row r="516" ht="12.75" customHeight="1">
      <c r="A516" s="6"/>
      <c r="B516" s="6"/>
      <c r="C516" s="122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8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</row>
    <row r="517" ht="12.75" customHeight="1">
      <c r="A517" s="6"/>
      <c r="B517" s="6"/>
      <c r="C517" s="122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8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</row>
    <row r="518" ht="12.75" customHeight="1">
      <c r="A518" s="6"/>
      <c r="B518" s="6"/>
      <c r="C518" s="122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8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</row>
    <row r="519" ht="12.75" customHeight="1">
      <c r="A519" s="6"/>
      <c r="B519" s="6"/>
      <c r="C519" s="122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8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</row>
    <row r="520" ht="12.75" customHeight="1">
      <c r="A520" s="6"/>
      <c r="B520" s="6"/>
      <c r="C520" s="122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8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</row>
    <row r="521" ht="12.75" customHeight="1">
      <c r="A521" s="6"/>
      <c r="B521" s="6"/>
      <c r="C521" s="122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8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</row>
    <row r="522" ht="12.75" customHeight="1">
      <c r="A522" s="6"/>
      <c r="B522" s="6"/>
      <c r="C522" s="122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8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</row>
    <row r="523" ht="12.75" customHeight="1">
      <c r="A523" s="6"/>
      <c r="B523" s="6"/>
      <c r="C523" s="122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8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</row>
    <row r="524" ht="12.75" customHeight="1">
      <c r="A524" s="6"/>
      <c r="B524" s="6"/>
      <c r="C524" s="122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8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</row>
    <row r="525" ht="12.75" customHeight="1">
      <c r="A525" s="6"/>
      <c r="B525" s="6"/>
      <c r="C525" s="122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8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</row>
    <row r="526" ht="12.75" customHeight="1">
      <c r="A526" s="6"/>
      <c r="B526" s="6"/>
      <c r="C526" s="122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8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</row>
    <row r="527" ht="12.75" customHeight="1">
      <c r="A527" s="6"/>
      <c r="B527" s="6"/>
      <c r="C527" s="122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8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</row>
    <row r="528" ht="12.75" customHeight="1">
      <c r="A528" s="6"/>
      <c r="B528" s="6"/>
      <c r="C528" s="122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8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</row>
    <row r="529" ht="12.75" customHeight="1">
      <c r="A529" s="6"/>
      <c r="B529" s="6"/>
      <c r="C529" s="122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8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</row>
    <row r="530" ht="12.75" customHeight="1">
      <c r="A530" s="6"/>
      <c r="B530" s="6"/>
      <c r="C530" s="122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8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</row>
    <row r="531" ht="12.75" customHeight="1">
      <c r="A531" s="6"/>
      <c r="B531" s="6"/>
      <c r="C531" s="122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8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</row>
    <row r="532" ht="12.75" customHeight="1">
      <c r="A532" s="6"/>
      <c r="B532" s="6"/>
      <c r="C532" s="122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8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</row>
    <row r="533" ht="12.75" customHeight="1">
      <c r="A533" s="6"/>
      <c r="B533" s="6"/>
      <c r="C533" s="122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8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</row>
    <row r="534" ht="12.75" customHeight="1">
      <c r="A534" s="6"/>
      <c r="B534" s="6"/>
      <c r="C534" s="122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8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</row>
    <row r="535" ht="12.75" customHeight="1">
      <c r="A535" s="6"/>
      <c r="B535" s="6"/>
      <c r="C535" s="122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8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</row>
    <row r="536" ht="12.75" customHeight="1">
      <c r="A536" s="6"/>
      <c r="B536" s="6"/>
      <c r="C536" s="122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8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</row>
    <row r="537" ht="12.75" customHeight="1">
      <c r="A537" s="6"/>
      <c r="B537" s="6"/>
      <c r="C537" s="122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8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</row>
    <row r="538" ht="12.75" customHeight="1">
      <c r="A538" s="6"/>
      <c r="B538" s="6"/>
      <c r="C538" s="122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8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</row>
    <row r="539" ht="12.75" customHeight="1">
      <c r="A539" s="6"/>
      <c r="B539" s="6"/>
      <c r="C539" s="122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8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</row>
    <row r="540" ht="12.75" customHeight="1">
      <c r="A540" s="6"/>
      <c r="B540" s="6"/>
      <c r="C540" s="122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8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</row>
    <row r="541" ht="12.75" customHeight="1">
      <c r="A541" s="6"/>
      <c r="B541" s="6"/>
      <c r="C541" s="122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8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</row>
    <row r="542" ht="12.75" customHeight="1">
      <c r="A542" s="6"/>
      <c r="B542" s="6"/>
      <c r="C542" s="122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8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</row>
    <row r="543" ht="12.75" customHeight="1">
      <c r="A543" s="6"/>
      <c r="B543" s="6"/>
      <c r="C543" s="122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8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</row>
    <row r="544" ht="12.75" customHeight="1">
      <c r="A544" s="6"/>
      <c r="B544" s="6"/>
      <c r="C544" s="122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8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</row>
    <row r="545" ht="12.75" customHeight="1">
      <c r="A545" s="6"/>
      <c r="B545" s="6"/>
      <c r="C545" s="122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8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</row>
    <row r="546" ht="12.75" customHeight="1">
      <c r="A546" s="6"/>
      <c r="B546" s="6"/>
      <c r="C546" s="122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8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</row>
    <row r="547" ht="12.75" customHeight="1">
      <c r="A547" s="6"/>
      <c r="B547" s="6"/>
      <c r="C547" s="122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8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</row>
    <row r="548" ht="12.75" customHeight="1">
      <c r="A548" s="6"/>
      <c r="B548" s="6"/>
      <c r="C548" s="122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8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</row>
    <row r="549" ht="12.75" customHeight="1">
      <c r="A549" s="6"/>
      <c r="B549" s="6"/>
      <c r="C549" s="122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8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</row>
    <row r="550" ht="12.75" customHeight="1">
      <c r="A550" s="6"/>
      <c r="B550" s="6"/>
      <c r="C550" s="122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8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</row>
    <row r="551" ht="12.75" customHeight="1">
      <c r="A551" s="6"/>
      <c r="B551" s="6"/>
      <c r="C551" s="122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8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</row>
    <row r="552" ht="12.75" customHeight="1">
      <c r="A552" s="6"/>
      <c r="B552" s="6"/>
      <c r="C552" s="122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8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</row>
    <row r="553" ht="12.75" customHeight="1">
      <c r="A553" s="6"/>
      <c r="B553" s="6"/>
      <c r="C553" s="122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8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</row>
    <row r="554" ht="12.75" customHeight="1">
      <c r="A554" s="6"/>
      <c r="B554" s="6"/>
      <c r="C554" s="122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8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</row>
    <row r="555" ht="12.75" customHeight="1">
      <c r="A555" s="6"/>
      <c r="B555" s="6"/>
      <c r="C555" s="122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8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</row>
    <row r="556" ht="12.75" customHeight="1">
      <c r="A556" s="6"/>
      <c r="B556" s="6"/>
      <c r="C556" s="122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8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</row>
    <row r="557" ht="12.75" customHeight="1">
      <c r="A557" s="6"/>
      <c r="B557" s="6"/>
      <c r="C557" s="122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8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</row>
    <row r="558" ht="12.75" customHeight="1">
      <c r="A558" s="6"/>
      <c r="B558" s="6"/>
      <c r="C558" s="122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8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</row>
    <row r="559" ht="12.75" customHeight="1">
      <c r="A559" s="6"/>
      <c r="B559" s="6"/>
      <c r="C559" s="122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8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</row>
    <row r="560" ht="12.75" customHeight="1">
      <c r="A560" s="6"/>
      <c r="B560" s="6"/>
      <c r="C560" s="122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8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</row>
    <row r="561" ht="12.75" customHeight="1">
      <c r="A561" s="6"/>
      <c r="B561" s="6"/>
      <c r="C561" s="122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8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</row>
    <row r="562" ht="12.75" customHeight="1">
      <c r="A562" s="6"/>
      <c r="B562" s="6"/>
      <c r="C562" s="122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8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</row>
    <row r="563" ht="12.75" customHeight="1">
      <c r="A563" s="6"/>
      <c r="B563" s="6"/>
      <c r="C563" s="122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8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</row>
    <row r="564" ht="12.75" customHeight="1">
      <c r="A564" s="6"/>
      <c r="B564" s="6"/>
      <c r="C564" s="122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8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</row>
    <row r="565" ht="12.75" customHeight="1">
      <c r="A565" s="6"/>
      <c r="B565" s="6"/>
      <c r="C565" s="122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8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</row>
    <row r="566" ht="12.75" customHeight="1">
      <c r="A566" s="6"/>
      <c r="B566" s="6"/>
      <c r="C566" s="122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8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</row>
    <row r="567" ht="12.75" customHeight="1">
      <c r="A567" s="6"/>
      <c r="B567" s="6"/>
      <c r="C567" s="122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8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</row>
    <row r="568" ht="12.75" customHeight="1">
      <c r="A568" s="6"/>
      <c r="B568" s="6"/>
      <c r="C568" s="122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8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</row>
    <row r="569" ht="12.75" customHeight="1">
      <c r="A569" s="6"/>
      <c r="B569" s="6"/>
      <c r="C569" s="122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8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</row>
    <row r="570" ht="12.75" customHeight="1">
      <c r="A570" s="6"/>
      <c r="B570" s="6"/>
      <c r="C570" s="122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8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</row>
    <row r="571" ht="12.75" customHeight="1">
      <c r="A571" s="6"/>
      <c r="B571" s="6"/>
      <c r="C571" s="122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8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</row>
    <row r="572" ht="12.75" customHeight="1">
      <c r="A572" s="6"/>
      <c r="B572" s="6"/>
      <c r="C572" s="122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8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</row>
    <row r="573" ht="12.75" customHeight="1">
      <c r="A573" s="6"/>
      <c r="B573" s="6"/>
      <c r="C573" s="122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8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</row>
    <row r="574" ht="12.75" customHeight="1">
      <c r="A574" s="6"/>
      <c r="B574" s="6"/>
      <c r="C574" s="122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8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</row>
    <row r="575" ht="12.75" customHeight="1">
      <c r="A575" s="6"/>
      <c r="B575" s="6"/>
      <c r="C575" s="122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8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</row>
    <row r="576" ht="12.75" customHeight="1">
      <c r="A576" s="6"/>
      <c r="B576" s="6"/>
      <c r="C576" s="122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8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</row>
    <row r="577" ht="12.75" customHeight="1">
      <c r="A577" s="6"/>
      <c r="B577" s="6"/>
      <c r="C577" s="122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8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</row>
    <row r="578" ht="12.75" customHeight="1">
      <c r="A578" s="6"/>
      <c r="B578" s="6"/>
      <c r="C578" s="122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8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</row>
    <row r="579" ht="12.75" customHeight="1">
      <c r="A579" s="6"/>
      <c r="B579" s="6"/>
      <c r="C579" s="122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8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</row>
    <row r="580" ht="12.75" customHeight="1">
      <c r="A580" s="6"/>
      <c r="B580" s="6"/>
      <c r="C580" s="122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8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</row>
    <row r="581" ht="12.75" customHeight="1">
      <c r="A581" s="6"/>
      <c r="B581" s="6"/>
      <c r="C581" s="122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8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</row>
    <row r="582" ht="12.75" customHeight="1">
      <c r="A582" s="6"/>
      <c r="B582" s="6"/>
      <c r="C582" s="122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8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</row>
    <row r="583" ht="12.75" customHeight="1">
      <c r="A583" s="6"/>
      <c r="B583" s="6"/>
      <c r="C583" s="122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8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</row>
    <row r="584" ht="12.75" customHeight="1">
      <c r="A584" s="6"/>
      <c r="B584" s="6"/>
      <c r="C584" s="122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8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</row>
    <row r="585" ht="12.75" customHeight="1">
      <c r="A585" s="6"/>
      <c r="B585" s="6"/>
      <c r="C585" s="122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8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</row>
    <row r="586" ht="12.75" customHeight="1">
      <c r="A586" s="6"/>
      <c r="B586" s="6"/>
      <c r="C586" s="122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8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</row>
    <row r="587" ht="12.75" customHeight="1">
      <c r="A587" s="6"/>
      <c r="B587" s="6"/>
      <c r="C587" s="122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8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</row>
    <row r="588" ht="12.75" customHeight="1">
      <c r="A588" s="6"/>
      <c r="B588" s="6"/>
      <c r="C588" s="122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8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</row>
    <row r="589" ht="12.75" customHeight="1">
      <c r="A589" s="6"/>
      <c r="B589" s="6"/>
      <c r="C589" s="122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8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</row>
    <row r="590" ht="12.75" customHeight="1">
      <c r="A590" s="6"/>
      <c r="B590" s="6"/>
      <c r="C590" s="122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8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</row>
    <row r="591" ht="12.75" customHeight="1">
      <c r="A591" s="6"/>
      <c r="B591" s="6"/>
      <c r="C591" s="122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8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</row>
    <row r="592" ht="12.75" customHeight="1">
      <c r="A592" s="6"/>
      <c r="B592" s="6"/>
      <c r="C592" s="122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8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</row>
    <row r="593" ht="12.75" customHeight="1">
      <c r="A593" s="6"/>
      <c r="B593" s="6"/>
      <c r="C593" s="122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8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</row>
    <row r="594" ht="12.75" customHeight="1">
      <c r="A594" s="6"/>
      <c r="B594" s="6"/>
      <c r="C594" s="122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8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</row>
    <row r="595" ht="12.75" customHeight="1">
      <c r="A595" s="6"/>
      <c r="B595" s="6"/>
      <c r="C595" s="122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8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</row>
    <row r="596" ht="12.75" customHeight="1">
      <c r="A596" s="6"/>
      <c r="B596" s="6"/>
      <c r="C596" s="122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8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</row>
    <row r="597" ht="12.75" customHeight="1">
      <c r="A597" s="6"/>
      <c r="B597" s="6"/>
      <c r="C597" s="122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8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</row>
    <row r="598" ht="12.75" customHeight="1">
      <c r="A598" s="6"/>
      <c r="B598" s="6"/>
      <c r="C598" s="122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8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</row>
    <row r="599" ht="12.75" customHeight="1">
      <c r="A599" s="6"/>
      <c r="B599" s="6"/>
      <c r="C599" s="122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8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</row>
    <row r="600" ht="12.75" customHeight="1">
      <c r="A600" s="6"/>
      <c r="B600" s="6"/>
      <c r="C600" s="122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8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</row>
    <row r="601" ht="12.75" customHeight="1">
      <c r="A601" s="6"/>
      <c r="B601" s="6"/>
      <c r="C601" s="122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8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</row>
    <row r="602" ht="12.75" customHeight="1">
      <c r="A602" s="6"/>
      <c r="B602" s="6"/>
      <c r="C602" s="122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8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</row>
    <row r="603" ht="12.75" customHeight="1">
      <c r="A603" s="6"/>
      <c r="B603" s="6"/>
      <c r="C603" s="122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8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</row>
    <row r="604" ht="12.75" customHeight="1">
      <c r="A604" s="6"/>
      <c r="B604" s="6"/>
      <c r="C604" s="122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8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</row>
    <row r="605" ht="12.75" customHeight="1">
      <c r="A605" s="6"/>
      <c r="B605" s="6"/>
      <c r="C605" s="122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8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</row>
    <row r="606" ht="12.75" customHeight="1">
      <c r="A606" s="6"/>
      <c r="B606" s="6"/>
      <c r="C606" s="122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8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</row>
    <row r="607" ht="12.75" customHeight="1">
      <c r="A607" s="6"/>
      <c r="B607" s="6"/>
      <c r="C607" s="122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8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</row>
    <row r="608" ht="12.75" customHeight="1">
      <c r="A608" s="6"/>
      <c r="B608" s="6"/>
      <c r="C608" s="122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8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</row>
    <row r="609" ht="12.75" customHeight="1">
      <c r="A609" s="6"/>
      <c r="B609" s="6"/>
      <c r="C609" s="122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8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</row>
    <row r="610" ht="12.75" customHeight="1">
      <c r="A610" s="6"/>
      <c r="B610" s="6"/>
      <c r="C610" s="122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8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</row>
    <row r="611" ht="12.75" customHeight="1">
      <c r="A611" s="6"/>
      <c r="B611" s="6"/>
      <c r="C611" s="122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8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</row>
    <row r="612" ht="12.75" customHeight="1">
      <c r="A612" s="6"/>
      <c r="B612" s="6"/>
      <c r="C612" s="122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8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</row>
    <row r="613" ht="12.75" customHeight="1">
      <c r="A613" s="6"/>
      <c r="B613" s="6"/>
      <c r="C613" s="122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8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</row>
    <row r="614" ht="12.75" customHeight="1">
      <c r="A614" s="6"/>
      <c r="B614" s="6"/>
      <c r="C614" s="122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8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</row>
    <row r="615" ht="12.75" customHeight="1">
      <c r="A615" s="6"/>
      <c r="B615" s="6"/>
      <c r="C615" s="122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8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</row>
    <row r="616" ht="12.75" customHeight="1">
      <c r="A616" s="6"/>
      <c r="B616" s="6"/>
      <c r="C616" s="122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8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</row>
    <row r="617" ht="12.75" customHeight="1">
      <c r="A617" s="6"/>
      <c r="B617" s="6"/>
      <c r="C617" s="122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8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</row>
    <row r="618" ht="12.75" customHeight="1">
      <c r="A618" s="6"/>
      <c r="B618" s="6"/>
      <c r="C618" s="122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8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</row>
    <row r="619" ht="12.75" customHeight="1">
      <c r="A619" s="6"/>
      <c r="B619" s="6"/>
      <c r="C619" s="122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8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</row>
    <row r="620" ht="12.75" customHeight="1">
      <c r="A620" s="6"/>
      <c r="B620" s="6"/>
      <c r="C620" s="122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8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</row>
    <row r="621" ht="12.75" customHeight="1">
      <c r="A621" s="6"/>
      <c r="B621" s="6"/>
      <c r="C621" s="122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8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</row>
    <row r="622" ht="12.75" customHeight="1">
      <c r="A622" s="6"/>
      <c r="B622" s="6"/>
      <c r="C622" s="122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8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</row>
    <row r="623" ht="12.75" customHeight="1">
      <c r="A623" s="6"/>
      <c r="B623" s="6"/>
      <c r="C623" s="122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8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</row>
    <row r="624" ht="12.75" customHeight="1">
      <c r="A624" s="6"/>
      <c r="B624" s="6"/>
      <c r="C624" s="122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8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</row>
    <row r="625" ht="12.75" customHeight="1">
      <c r="A625" s="6"/>
      <c r="B625" s="6"/>
      <c r="C625" s="122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8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</row>
    <row r="626" ht="12.75" customHeight="1">
      <c r="A626" s="6"/>
      <c r="B626" s="6"/>
      <c r="C626" s="122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8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</row>
    <row r="627" ht="12.75" customHeight="1">
      <c r="A627" s="6"/>
      <c r="B627" s="6"/>
      <c r="C627" s="122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8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</row>
    <row r="628" ht="12.75" customHeight="1">
      <c r="A628" s="6"/>
      <c r="B628" s="6"/>
      <c r="C628" s="122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8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</row>
    <row r="629" ht="12.75" customHeight="1">
      <c r="A629" s="6"/>
      <c r="B629" s="6"/>
      <c r="C629" s="122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8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</row>
    <row r="630" ht="12.75" customHeight="1">
      <c r="A630" s="6"/>
      <c r="B630" s="6"/>
      <c r="C630" s="122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8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</row>
    <row r="631" ht="12.75" customHeight="1">
      <c r="A631" s="6"/>
      <c r="B631" s="6"/>
      <c r="C631" s="122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8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</row>
    <row r="632" ht="12.75" customHeight="1">
      <c r="A632" s="6"/>
      <c r="B632" s="6"/>
      <c r="C632" s="122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8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</row>
    <row r="633" ht="12.75" customHeight="1">
      <c r="A633" s="6"/>
      <c r="B633" s="6"/>
      <c r="C633" s="122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8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</row>
    <row r="634" ht="12.75" customHeight="1">
      <c r="A634" s="6"/>
      <c r="B634" s="6"/>
      <c r="C634" s="122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8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</row>
    <row r="635" ht="12.75" customHeight="1">
      <c r="A635" s="6"/>
      <c r="B635" s="6"/>
      <c r="C635" s="122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8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</row>
    <row r="636" ht="12.75" customHeight="1">
      <c r="A636" s="6"/>
      <c r="B636" s="6"/>
      <c r="C636" s="122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8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</row>
    <row r="637" ht="12.75" customHeight="1">
      <c r="A637" s="6"/>
      <c r="B637" s="6"/>
      <c r="C637" s="122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8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</row>
    <row r="638" ht="12.75" customHeight="1">
      <c r="A638" s="6"/>
      <c r="B638" s="6"/>
      <c r="C638" s="122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8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</row>
    <row r="639" ht="12.75" customHeight="1">
      <c r="A639" s="6"/>
      <c r="B639" s="6"/>
      <c r="C639" s="122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8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</row>
    <row r="640" ht="12.75" customHeight="1">
      <c r="A640" s="6"/>
      <c r="B640" s="6"/>
      <c r="C640" s="122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8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</row>
    <row r="641" ht="12.75" customHeight="1">
      <c r="A641" s="6"/>
      <c r="B641" s="6"/>
      <c r="C641" s="122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8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</row>
    <row r="642" ht="12.75" customHeight="1">
      <c r="A642" s="6"/>
      <c r="B642" s="6"/>
      <c r="C642" s="122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8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</row>
    <row r="643" ht="12.75" customHeight="1">
      <c r="A643" s="6"/>
      <c r="B643" s="6"/>
      <c r="C643" s="122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8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</row>
    <row r="644" ht="12.75" customHeight="1">
      <c r="A644" s="6"/>
      <c r="B644" s="6"/>
      <c r="C644" s="122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8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</row>
    <row r="645" ht="12.75" customHeight="1">
      <c r="A645" s="6"/>
      <c r="B645" s="6"/>
      <c r="C645" s="122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8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</row>
    <row r="646" ht="12.75" customHeight="1">
      <c r="A646" s="6"/>
      <c r="B646" s="6"/>
      <c r="C646" s="122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8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</row>
    <row r="647" ht="12.75" customHeight="1">
      <c r="A647" s="6"/>
      <c r="B647" s="6"/>
      <c r="C647" s="122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8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</row>
    <row r="648" ht="12.75" customHeight="1">
      <c r="A648" s="6"/>
      <c r="B648" s="6"/>
      <c r="C648" s="122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8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</row>
    <row r="649" ht="12.75" customHeight="1">
      <c r="A649" s="6"/>
      <c r="B649" s="6"/>
      <c r="C649" s="122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8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</row>
    <row r="650" ht="12.75" customHeight="1">
      <c r="A650" s="6"/>
      <c r="B650" s="6"/>
      <c r="C650" s="122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8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</row>
    <row r="651" ht="12.75" customHeight="1">
      <c r="A651" s="6"/>
      <c r="B651" s="6"/>
      <c r="C651" s="122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8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</row>
    <row r="652" ht="12.75" customHeight="1">
      <c r="A652" s="6"/>
      <c r="B652" s="6"/>
      <c r="C652" s="122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8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</row>
    <row r="653" ht="12.75" customHeight="1">
      <c r="A653" s="6"/>
      <c r="B653" s="6"/>
      <c r="C653" s="122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8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</row>
    <row r="654" ht="12.75" customHeight="1">
      <c r="A654" s="6"/>
      <c r="B654" s="6"/>
      <c r="C654" s="122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8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</row>
    <row r="655" ht="12.75" customHeight="1">
      <c r="A655" s="6"/>
      <c r="B655" s="6"/>
      <c r="C655" s="122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8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</row>
    <row r="656" ht="12.75" customHeight="1">
      <c r="A656" s="6"/>
      <c r="B656" s="6"/>
      <c r="C656" s="122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8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</row>
    <row r="657" ht="12.75" customHeight="1">
      <c r="A657" s="6"/>
      <c r="B657" s="6"/>
      <c r="C657" s="122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8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</row>
    <row r="658" ht="12.75" customHeight="1">
      <c r="A658" s="6"/>
      <c r="B658" s="6"/>
      <c r="C658" s="122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8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</row>
    <row r="659" ht="12.75" customHeight="1">
      <c r="A659" s="6"/>
      <c r="B659" s="6"/>
      <c r="C659" s="122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8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</row>
    <row r="660" ht="12.75" customHeight="1">
      <c r="A660" s="6"/>
      <c r="B660" s="6"/>
      <c r="C660" s="122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8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</row>
    <row r="661" ht="12.75" customHeight="1">
      <c r="A661" s="6"/>
      <c r="B661" s="6"/>
      <c r="C661" s="122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8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</row>
    <row r="662" ht="12.75" customHeight="1">
      <c r="A662" s="6"/>
      <c r="B662" s="6"/>
      <c r="C662" s="122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8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</row>
    <row r="663" ht="12.75" customHeight="1">
      <c r="A663" s="6"/>
      <c r="B663" s="6"/>
      <c r="C663" s="122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8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</row>
    <row r="664" ht="12.75" customHeight="1">
      <c r="A664" s="6"/>
      <c r="B664" s="6"/>
      <c r="C664" s="122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8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</row>
    <row r="665" ht="12.75" customHeight="1">
      <c r="A665" s="6"/>
      <c r="B665" s="6"/>
      <c r="C665" s="122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8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</row>
    <row r="666" ht="12.75" customHeight="1">
      <c r="A666" s="6"/>
      <c r="B666" s="6"/>
      <c r="C666" s="122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8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</row>
    <row r="667" ht="12.75" customHeight="1">
      <c r="A667" s="6"/>
      <c r="B667" s="6"/>
      <c r="C667" s="122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8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</row>
    <row r="668" ht="12.75" customHeight="1">
      <c r="A668" s="6"/>
      <c r="B668" s="6"/>
      <c r="C668" s="122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8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</row>
    <row r="669" ht="12.75" customHeight="1">
      <c r="A669" s="6"/>
      <c r="B669" s="6"/>
      <c r="C669" s="122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8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</row>
    <row r="670" ht="12.75" customHeight="1">
      <c r="A670" s="6"/>
      <c r="B670" s="6"/>
      <c r="C670" s="122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8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</row>
    <row r="671" ht="12.75" customHeight="1">
      <c r="A671" s="6"/>
      <c r="B671" s="6"/>
      <c r="C671" s="122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8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</row>
    <row r="672" ht="12.75" customHeight="1">
      <c r="A672" s="6"/>
      <c r="B672" s="6"/>
      <c r="C672" s="122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8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</row>
    <row r="673" ht="12.75" customHeight="1">
      <c r="A673" s="6"/>
      <c r="B673" s="6"/>
      <c r="C673" s="122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8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</row>
    <row r="674" ht="12.75" customHeight="1">
      <c r="A674" s="6"/>
      <c r="B674" s="6"/>
      <c r="C674" s="122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8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</row>
    <row r="675" ht="12.75" customHeight="1">
      <c r="A675" s="6"/>
      <c r="B675" s="6"/>
      <c r="C675" s="122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8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</row>
    <row r="676" ht="12.75" customHeight="1">
      <c r="A676" s="6"/>
      <c r="B676" s="6"/>
      <c r="C676" s="122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8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</row>
    <row r="677" ht="12.75" customHeight="1">
      <c r="A677" s="6"/>
      <c r="B677" s="6"/>
      <c r="C677" s="122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8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</row>
    <row r="678" ht="12.75" customHeight="1">
      <c r="A678" s="6"/>
      <c r="B678" s="6"/>
      <c r="C678" s="122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8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</row>
    <row r="679" ht="12.75" customHeight="1">
      <c r="A679" s="6"/>
      <c r="B679" s="6"/>
      <c r="C679" s="122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8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</row>
    <row r="680" ht="12.75" customHeight="1">
      <c r="A680" s="6"/>
      <c r="B680" s="6"/>
      <c r="C680" s="122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8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</row>
    <row r="681" ht="12.75" customHeight="1">
      <c r="A681" s="6"/>
      <c r="B681" s="6"/>
      <c r="C681" s="122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8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</row>
    <row r="682" ht="12.75" customHeight="1">
      <c r="A682" s="6"/>
      <c r="B682" s="6"/>
      <c r="C682" s="122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8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</row>
    <row r="683" ht="12.75" customHeight="1">
      <c r="A683" s="6"/>
      <c r="B683" s="6"/>
      <c r="C683" s="122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8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</row>
    <row r="684" ht="12.75" customHeight="1">
      <c r="A684" s="6"/>
      <c r="B684" s="6"/>
      <c r="C684" s="122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8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</row>
    <row r="685" ht="12.75" customHeight="1">
      <c r="A685" s="6"/>
      <c r="B685" s="6"/>
      <c r="C685" s="122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8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</row>
    <row r="686" ht="12.75" customHeight="1">
      <c r="A686" s="6"/>
      <c r="B686" s="6"/>
      <c r="C686" s="122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8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</row>
    <row r="687" ht="12.75" customHeight="1">
      <c r="A687" s="6"/>
      <c r="B687" s="6"/>
      <c r="C687" s="122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8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</row>
    <row r="688" ht="12.75" customHeight="1">
      <c r="A688" s="6"/>
      <c r="B688" s="6"/>
      <c r="C688" s="122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8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</row>
    <row r="689" ht="12.75" customHeight="1">
      <c r="A689" s="6"/>
      <c r="B689" s="6"/>
      <c r="C689" s="122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8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</row>
    <row r="690" ht="12.75" customHeight="1">
      <c r="A690" s="6"/>
      <c r="B690" s="6"/>
      <c r="C690" s="122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8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</row>
    <row r="691" ht="12.75" customHeight="1">
      <c r="A691" s="6"/>
      <c r="B691" s="6"/>
      <c r="C691" s="122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8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</row>
    <row r="692" ht="12.75" customHeight="1">
      <c r="A692" s="6"/>
      <c r="B692" s="6"/>
      <c r="C692" s="122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8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</row>
    <row r="693" ht="12.75" customHeight="1">
      <c r="A693" s="6"/>
      <c r="B693" s="6"/>
      <c r="C693" s="122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8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</row>
    <row r="694" ht="12.75" customHeight="1">
      <c r="A694" s="6"/>
      <c r="B694" s="6"/>
      <c r="C694" s="122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8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</row>
    <row r="695" ht="12.75" customHeight="1">
      <c r="A695" s="6"/>
      <c r="B695" s="6"/>
      <c r="C695" s="122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8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</row>
    <row r="696" ht="12.75" customHeight="1">
      <c r="A696" s="6"/>
      <c r="B696" s="6"/>
      <c r="C696" s="122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8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</row>
    <row r="697" ht="12.75" customHeight="1">
      <c r="A697" s="6"/>
      <c r="B697" s="6"/>
      <c r="C697" s="122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8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</row>
    <row r="698" ht="12.75" customHeight="1">
      <c r="A698" s="6"/>
      <c r="B698" s="6"/>
      <c r="C698" s="122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8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</row>
    <row r="699" ht="12.75" customHeight="1">
      <c r="A699" s="6"/>
      <c r="B699" s="6"/>
      <c r="C699" s="122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8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</row>
    <row r="700" ht="12.75" customHeight="1">
      <c r="A700" s="6"/>
      <c r="B700" s="6"/>
      <c r="C700" s="122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8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</row>
    <row r="701" ht="12.75" customHeight="1">
      <c r="A701" s="6"/>
      <c r="B701" s="6"/>
      <c r="C701" s="122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8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</row>
    <row r="702" ht="12.75" customHeight="1">
      <c r="A702" s="6"/>
      <c r="B702" s="6"/>
      <c r="C702" s="122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8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</row>
    <row r="703" ht="12.75" customHeight="1">
      <c r="A703" s="6"/>
      <c r="B703" s="6"/>
      <c r="C703" s="122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8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</row>
    <row r="704" ht="12.75" customHeight="1">
      <c r="A704" s="6"/>
      <c r="B704" s="6"/>
      <c r="C704" s="122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8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</row>
    <row r="705" ht="12.75" customHeight="1">
      <c r="A705" s="6"/>
      <c r="B705" s="6"/>
      <c r="C705" s="122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8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</row>
    <row r="706" ht="12.75" customHeight="1">
      <c r="A706" s="6"/>
      <c r="B706" s="6"/>
      <c r="C706" s="122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8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</row>
    <row r="707" ht="12.75" customHeight="1">
      <c r="A707" s="6"/>
      <c r="B707" s="6"/>
      <c r="C707" s="122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8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</row>
    <row r="708" ht="12.75" customHeight="1">
      <c r="A708" s="6"/>
      <c r="B708" s="6"/>
      <c r="C708" s="122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8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</row>
    <row r="709" ht="12.75" customHeight="1">
      <c r="A709" s="6"/>
      <c r="B709" s="6"/>
      <c r="C709" s="122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8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</row>
    <row r="710" ht="12.75" customHeight="1">
      <c r="A710" s="6"/>
      <c r="B710" s="6"/>
      <c r="C710" s="122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8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</row>
    <row r="711" ht="12.75" customHeight="1">
      <c r="A711" s="6"/>
      <c r="B711" s="6"/>
      <c r="C711" s="122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8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</row>
    <row r="712" ht="12.75" customHeight="1">
      <c r="A712" s="6"/>
      <c r="B712" s="6"/>
      <c r="C712" s="122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8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</row>
    <row r="713" ht="12.75" customHeight="1">
      <c r="A713" s="6"/>
      <c r="B713" s="6"/>
      <c r="C713" s="122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8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</row>
    <row r="714" ht="12.75" customHeight="1">
      <c r="A714" s="6"/>
      <c r="B714" s="6"/>
      <c r="C714" s="122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8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</row>
    <row r="715" ht="12.75" customHeight="1">
      <c r="A715" s="6"/>
      <c r="B715" s="6"/>
      <c r="C715" s="122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8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</row>
    <row r="716" ht="12.75" customHeight="1">
      <c r="A716" s="6"/>
      <c r="B716" s="6"/>
      <c r="C716" s="122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8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</row>
    <row r="717" ht="12.75" customHeight="1">
      <c r="A717" s="6"/>
      <c r="B717" s="6"/>
      <c r="C717" s="122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8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</row>
    <row r="718" ht="12.75" customHeight="1">
      <c r="A718" s="6"/>
      <c r="B718" s="6"/>
      <c r="C718" s="122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8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</row>
    <row r="719" ht="12.75" customHeight="1">
      <c r="A719" s="6"/>
      <c r="B719" s="6"/>
      <c r="C719" s="122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8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</row>
    <row r="720" ht="12.75" customHeight="1">
      <c r="A720" s="6"/>
      <c r="B720" s="6"/>
      <c r="C720" s="122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8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</row>
    <row r="721" ht="12.75" customHeight="1">
      <c r="A721" s="6"/>
      <c r="B721" s="6"/>
      <c r="C721" s="122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8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</row>
    <row r="722" ht="12.75" customHeight="1">
      <c r="A722" s="6"/>
      <c r="B722" s="6"/>
      <c r="C722" s="122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8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</row>
    <row r="723" ht="12.75" customHeight="1">
      <c r="A723" s="6"/>
      <c r="B723" s="6"/>
      <c r="C723" s="122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8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</row>
    <row r="724" ht="12.75" customHeight="1">
      <c r="A724" s="6"/>
      <c r="B724" s="6"/>
      <c r="C724" s="122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8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</row>
    <row r="725" ht="12.75" customHeight="1">
      <c r="A725" s="6"/>
      <c r="B725" s="6"/>
      <c r="C725" s="122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8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</row>
    <row r="726" ht="12.75" customHeight="1">
      <c r="A726" s="6"/>
      <c r="B726" s="6"/>
      <c r="C726" s="122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8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</row>
    <row r="727" ht="12.75" customHeight="1">
      <c r="A727" s="6"/>
      <c r="B727" s="6"/>
      <c r="C727" s="122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8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</row>
    <row r="728" ht="12.75" customHeight="1">
      <c r="A728" s="6"/>
      <c r="B728" s="6"/>
      <c r="C728" s="122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8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</row>
    <row r="729" ht="12.75" customHeight="1">
      <c r="A729" s="6"/>
      <c r="B729" s="6"/>
      <c r="C729" s="122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8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</row>
    <row r="730" ht="12.75" customHeight="1">
      <c r="A730" s="6"/>
      <c r="B730" s="6"/>
      <c r="C730" s="122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8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</row>
    <row r="731" ht="12.75" customHeight="1">
      <c r="A731" s="6"/>
      <c r="B731" s="6"/>
      <c r="C731" s="122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8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</row>
    <row r="732" ht="12.75" customHeight="1">
      <c r="A732" s="6"/>
      <c r="B732" s="6"/>
      <c r="C732" s="122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8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</row>
    <row r="733" ht="12.75" customHeight="1">
      <c r="A733" s="6"/>
      <c r="B733" s="6"/>
      <c r="C733" s="122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8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</row>
    <row r="734" ht="12.75" customHeight="1">
      <c r="A734" s="6"/>
      <c r="B734" s="6"/>
      <c r="C734" s="122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8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</row>
    <row r="735" ht="12.75" customHeight="1">
      <c r="A735" s="6"/>
      <c r="B735" s="6"/>
      <c r="C735" s="122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8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</row>
    <row r="736" ht="12.75" customHeight="1">
      <c r="A736" s="6"/>
      <c r="B736" s="6"/>
      <c r="C736" s="122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8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</row>
    <row r="737" ht="12.75" customHeight="1">
      <c r="A737" s="6"/>
      <c r="B737" s="6"/>
      <c r="C737" s="122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8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</row>
    <row r="738" ht="12.75" customHeight="1">
      <c r="A738" s="6"/>
      <c r="B738" s="6"/>
      <c r="C738" s="122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8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</row>
    <row r="739" ht="12.75" customHeight="1">
      <c r="A739" s="6"/>
      <c r="B739" s="6"/>
      <c r="C739" s="122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8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</row>
    <row r="740" ht="12.75" customHeight="1">
      <c r="A740" s="6"/>
      <c r="B740" s="6"/>
      <c r="C740" s="122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8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</row>
    <row r="741" ht="12.75" customHeight="1">
      <c r="A741" s="6"/>
      <c r="B741" s="6"/>
      <c r="C741" s="122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8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</row>
    <row r="742" ht="12.75" customHeight="1">
      <c r="A742" s="6"/>
      <c r="B742" s="6"/>
      <c r="C742" s="122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8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</row>
    <row r="743" ht="12.75" customHeight="1">
      <c r="A743" s="6"/>
      <c r="B743" s="6"/>
      <c r="C743" s="122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8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</row>
    <row r="744" ht="12.75" customHeight="1">
      <c r="A744" s="6"/>
      <c r="B744" s="6"/>
      <c r="C744" s="122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8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</row>
    <row r="745" ht="12.75" customHeight="1">
      <c r="A745" s="6"/>
      <c r="B745" s="6"/>
      <c r="C745" s="122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8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</row>
    <row r="746" ht="12.75" customHeight="1">
      <c r="A746" s="6"/>
      <c r="B746" s="6"/>
      <c r="C746" s="122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8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</row>
    <row r="747" ht="12.75" customHeight="1">
      <c r="A747" s="6"/>
      <c r="B747" s="6"/>
      <c r="C747" s="122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8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</row>
    <row r="748" ht="12.75" customHeight="1">
      <c r="A748" s="6"/>
      <c r="B748" s="6"/>
      <c r="C748" s="122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8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</row>
    <row r="749" ht="12.75" customHeight="1">
      <c r="A749" s="6"/>
      <c r="B749" s="6"/>
      <c r="C749" s="122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8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</row>
    <row r="750" ht="12.75" customHeight="1">
      <c r="A750" s="6"/>
      <c r="B750" s="6"/>
      <c r="C750" s="122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8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</row>
    <row r="751" ht="12.75" customHeight="1">
      <c r="A751" s="6"/>
      <c r="B751" s="6"/>
      <c r="C751" s="122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8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</row>
    <row r="752" ht="12.75" customHeight="1">
      <c r="A752" s="6"/>
      <c r="B752" s="6"/>
      <c r="C752" s="122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8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</row>
    <row r="753" ht="12.75" customHeight="1">
      <c r="A753" s="6"/>
      <c r="B753" s="6"/>
      <c r="C753" s="122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8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</row>
    <row r="754" ht="12.75" customHeight="1">
      <c r="A754" s="6"/>
      <c r="B754" s="6"/>
      <c r="C754" s="122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8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</row>
    <row r="755" ht="12.75" customHeight="1">
      <c r="A755" s="6"/>
      <c r="B755" s="6"/>
      <c r="C755" s="122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8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</row>
    <row r="756" ht="12.75" customHeight="1">
      <c r="A756" s="6"/>
      <c r="B756" s="6"/>
      <c r="C756" s="122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8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</row>
    <row r="757" ht="12.75" customHeight="1">
      <c r="A757" s="6"/>
      <c r="B757" s="6"/>
      <c r="C757" s="122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8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</row>
    <row r="758" ht="12.75" customHeight="1">
      <c r="A758" s="6"/>
      <c r="B758" s="6"/>
      <c r="C758" s="122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8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</row>
    <row r="759" ht="12.75" customHeight="1">
      <c r="A759" s="6"/>
      <c r="B759" s="6"/>
      <c r="C759" s="122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8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</row>
    <row r="760" ht="12.75" customHeight="1">
      <c r="A760" s="6"/>
      <c r="B760" s="6"/>
      <c r="C760" s="122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8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</row>
    <row r="761" ht="12.75" customHeight="1">
      <c r="A761" s="6"/>
      <c r="B761" s="6"/>
      <c r="C761" s="122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8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</row>
    <row r="762" ht="12.75" customHeight="1">
      <c r="A762" s="6"/>
      <c r="B762" s="6"/>
      <c r="C762" s="122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8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</row>
    <row r="763" ht="12.75" customHeight="1">
      <c r="A763" s="6"/>
      <c r="B763" s="6"/>
      <c r="C763" s="122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8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</row>
    <row r="764" ht="12.75" customHeight="1">
      <c r="A764" s="6"/>
      <c r="B764" s="6"/>
      <c r="C764" s="122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8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</row>
    <row r="765" ht="12.75" customHeight="1">
      <c r="A765" s="6"/>
      <c r="B765" s="6"/>
      <c r="C765" s="122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8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</row>
    <row r="766" ht="12.75" customHeight="1">
      <c r="A766" s="6"/>
      <c r="B766" s="6"/>
      <c r="C766" s="122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8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</row>
    <row r="767" ht="12.75" customHeight="1">
      <c r="A767" s="6"/>
      <c r="B767" s="6"/>
      <c r="C767" s="122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8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</row>
    <row r="768" ht="12.75" customHeight="1">
      <c r="A768" s="6"/>
      <c r="B768" s="6"/>
      <c r="C768" s="122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8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</row>
    <row r="769" ht="12.75" customHeight="1">
      <c r="A769" s="6"/>
      <c r="B769" s="6"/>
      <c r="C769" s="122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8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</row>
    <row r="770" ht="12.75" customHeight="1">
      <c r="A770" s="6"/>
      <c r="B770" s="6"/>
      <c r="C770" s="122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8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</row>
    <row r="771" ht="12.75" customHeight="1">
      <c r="A771" s="6"/>
      <c r="B771" s="6"/>
      <c r="C771" s="122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8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</row>
    <row r="772" ht="12.75" customHeight="1">
      <c r="A772" s="6"/>
      <c r="B772" s="6"/>
      <c r="C772" s="122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8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</row>
    <row r="773" ht="12.75" customHeight="1">
      <c r="A773" s="6"/>
      <c r="B773" s="6"/>
      <c r="C773" s="122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8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</row>
    <row r="774" ht="12.75" customHeight="1">
      <c r="A774" s="6"/>
      <c r="B774" s="6"/>
      <c r="C774" s="122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8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</row>
    <row r="775" ht="12.75" customHeight="1">
      <c r="A775" s="6"/>
      <c r="B775" s="6"/>
      <c r="C775" s="122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8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</row>
    <row r="776" ht="12.75" customHeight="1">
      <c r="A776" s="6"/>
      <c r="B776" s="6"/>
      <c r="C776" s="122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8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</row>
    <row r="777" ht="12.75" customHeight="1">
      <c r="A777" s="6"/>
      <c r="B777" s="6"/>
      <c r="C777" s="122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8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</row>
    <row r="778" ht="12.75" customHeight="1">
      <c r="A778" s="6"/>
      <c r="B778" s="6"/>
      <c r="C778" s="122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8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</row>
    <row r="779" ht="12.75" customHeight="1">
      <c r="A779" s="6"/>
      <c r="B779" s="6"/>
      <c r="C779" s="122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8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</row>
    <row r="780" ht="12.75" customHeight="1">
      <c r="A780" s="6"/>
      <c r="B780" s="6"/>
      <c r="C780" s="122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8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</row>
    <row r="781" ht="12.75" customHeight="1">
      <c r="A781" s="6"/>
      <c r="B781" s="6"/>
      <c r="C781" s="122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8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</row>
    <row r="782" ht="12.75" customHeight="1">
      <c r="A782" s="6"/>
      <c r="B782" s="6"/>
      <c r="C782" s="122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8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</row>
    <row r="783" ht="12.75" customHeight="1">
      <c r="A783" s="6"/>
      <c r="B783" s="6"/>
      <c r="C783" s="122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8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</row>
    <row r="784" ht="12.75" customHeight="1">
      <c r="A784" s="6"/>
      <c r="B784" s="6"/>
      <c r="C784" s="122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8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</row>
    <row r="785" ht="12.75" customHeight="1">
      <c r="A785" s="6"/>
      <c r="B785" s="6"/>
      <c r="C785" s="122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8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</row>
    <row r="786" ht="12.75" customHeight="1">
      <c r="A786" s="6"/>
      <c r="B786" s="6"/>
      <c r="C786" s="122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8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</row>
    <row r="787" ht="12.75" customHeight="1">
      <c r="A787" s="6"/>
      <c r="B787" s="6"/>
      <c r="C787" s="122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8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</row>
    <row r="788" ht="12.75" customHeight="1">
      <c r="A788" s="6"/>
      <c r="B788" s="6"/>
      <c r="C788" s="122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8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</row>
    <row r="789" ht="12.75" customHeight="1">
      <c r="A789" s="6"/>
      <c r="B789" s="6"/>
      <c r="C789" s="122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8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</row>
    <row r="790" ht="12.75" customHeight="1">
      <c r="A790" s="6"/>
      <c r="B790" s="6"/>
      <c r="C790" s="122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8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</row>
    <row r="791" ht="12.75" customHeight="1">
      <c r="A791" s="6"/>
      <c r="B791" s="6"/>
      <c r="C791" s="122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8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</row>
    <row r="792" ht="12.75" customHeight="1">
      <c r="A792" s="6"/>
      <c r="B792" s="6"/>
      <c r="C792" s="122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8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</row>
    <row r="793" ht="12.75" customHeight="1">
      <c r="A793" s="6"/>
      <c r="B793" s="6"/>
      <c r="C793" s="122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8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</row>
    <row r="794" ht="12.75" customHeight="1">
      <c r="A794" s="6"/>
      <c r="B794" s="6"/>
      <c r="C794" s="122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8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</row>
    <row r="795" ht="12.75" customHeight="1">
      <c r="A795" s="6"/>
      <c r="B795" s="6"/>
      <c r="C795" s="122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8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</row>
    <row r="796" ht="12.75" customHeight="1">
      <c r="A796" s="6"/>
      <c r="B796" s="6"/>
      <c r="C796" s="122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8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</row>
    <row r="797" ht="12.75" customHeight="1">
      <c r="A797" s="6"/>
      <c r="B797" s="6"/>
      <c r="C797" s="122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8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</row>
    <row r="798" ht="12.75" customHeight="1">
      <c r="A798" s="6"/>
      <c r="B798" s="6"/>
      <c r="C798" s="122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8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</row>
    <row r="799" ht="12.75" customHeight="1">
      <c r="A799" s="6"/>
      <c r="B799" s="6"/>
      <c r="C799" s="122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8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</row>
    <row r="800" ht="12.75" customHeight="1">
      <c r="A800" s="6"/>
      <c r="B800" s="6"/>
      <c r="C800" s="122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8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</row>
    <row r="801" ht="12.75" customHeight="1">
      <c r="A801" s="6"/>
      <c r="B801" s="6"/>
      <c r="C801" s="122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8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</row>
    <row r="802" ht="12.75" customHeight="1">
      <c r="A802" s="6"/>
      <c r="B802" s="6"/>
      <c r="C802" s="122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8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</row>
    <row r="803" ht="12.75" customHeight="1">
      <c r="A803" s="6"/>
      <c r="B803" s="6"/>
      <c r="C803" s="122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8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</row>
    <row r="804" ht="12.75" customHeight="1">
      <c r="A804" s="6"/>
      <c r="B804" s="6"/>
      <c r="C804" s="122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8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</row>
    <row r="805" ht="12.75" customHeight="1">
      <c r="A805" s="6"/>
      <c r="B805" s="6"/>
      <c r="C805" s="122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8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</row>
    <row r="806" ht="12.75" customHeight="1">
      <c r="A806" s="6"/>
      <c r="B806" s="6"/>
      <c r="C806" s="122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8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</row>
    <row r="807" ht="12.75" customHeight="1">
      <c r="A807" s="6"/>
      <c r="B807" s="6"/>
      <c r="C807" s="122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8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</row>
    <row r="808" ht="12.75" customHeight="1">
      <c r="A808" s="6"/>
      <c r="B808" s="6"/>
      <c r="C808" s="122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8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</row>
    <row r="809" ht="12.75" customHeight="1">
      <c r="A809" s="6"/>
      <c r="B809" s="6"/>
      <c r="C809" s="122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8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</row>
    <row r="810" ht="12.75" customHeight="1">
      <c r="A810" s="6"/>
      <c r="B810" s="6"/>
      <c r="C810" s="122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8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</row>
    <row r="811" ht="12.75" customHeight="1">
      <c r="A811" s="6"/>
      <c r="B811" s="6"/>
      <c r="C811" s="122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8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</row>
    <row r="812" ht="12.75" customHeight="1">
      <c r="A812" s="6"/>
      <c r="B812" s="6"/>
      <c r="C812" s="122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8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</row>
    <row r="813" ht="12.75" customHeight="1">
      <c r="A813" s="6"/>
      <c r="B813" s="6"/>
      <c r="C813" s="122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8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</row>
    <row r="814" ht="12.75" customHeight="1">
      <c r="A814" s="6"/>
      <c r="B814" s="6"/>
      <c r="C814" s="122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8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</row>
    <row r="815" ht="12.75" customHeight="1">
      <c r="A815" s="6"/>
      <c r="B815" s="6"/>
      <c r="C815" s="122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8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</row>
    <row r="816" ht="12.75" customHeight="1">
      <c r="A816" s="6"/>
      <c r="B816" s="6"/>
      <c r="C816" s="122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8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</row>
    <row r="817" ht="12.75" customHeight="1">
      <c r="A817" s="6"/>
      <c r="B817" s="6"/>
      <c r="C817" s="122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8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</row>
    <row r="818" ht="12.75" customHeight="1">
      <c r="A818" s="6"/>
      <c r="B818" s="6"/>
      <c r="C818" s="122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8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</row>
    <row r="819" ht="12.75" customHeight="1">
      <c r="A819" s="6"/>
      <c r="B819" s="6"/>
      <c r="C819" s="122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8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</row>
    <row r="820" ht="12.75" customHeight="1">
      <c r="A820" s="6"/>
      <c r="B820" s="6"/>
      <c r="C820" s="122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8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</row>
    <row r="821" ht="12.75" customHeight="1">
      <c r="A821" s="6"/>
      <c r="B821" s="6"/>
      <c r="C821" s="122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8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</row>
    <row r="822" ht="12.75" customHeight="1">
      <c r="A822" s="6"/>
      <c r="B822" s="6"/>
      <c r="C822" s="122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8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</row>
    <row r="823" ht="12.75" customHeight="1">
      <c r="A823" s="6"/>
      <c r="B823" s="6"/>
      <c r="C823" s="122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8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</row>
    <row r="824" ht="12.75" customHeight="1">
      <c r="A824" s="6"/>
      <c r="B824" s="6"/>
      <c r="C824" s="122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8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</row>
    <row r="825" ht="12.75" customHeight="1">
      <c r="A825" s="6"/>
      <c r="B825" s="6"/>
      <c r="C825" s="122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8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</row>
    <row r="826" ht="12.75" customHeight="1">
      <c r="A826" s="6"/>
      <c r="B826" s="6"/>
      <c r="C826" s="122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8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</row>
    <row r="827" ht="12.75" customHeight="1">
      <c r="A827" s="6"/>
      <c r="B827" s="6"/>
      <c r="C827" s="122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8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</row>
    <row r="828" ht="12.75" customHeight="1">
      <c r="A828" s="6"/>
      <c r="B828" s="6"/>
      <c r="C828" s="122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8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</row>
    <row r="829" ht="12.75" customHeight="1">
      <c r="A829" s="6"/>
      <c r="B829" s="6"/>
      <c r="C829" s="122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8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</row>
    <row r="830" ht="12.75" customHeight="1">
      <c r="A830" s="6"/>
      <c r="B830" s="6"/>
      <c r="C830" s="122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8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</row>
    <row r="831" ht="12.75" customHeight="1">
      <c r="A831" s="6"/>
      <c r="B831" s="6"/>
      <c r="C831" s="122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8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</row>
    <row r="832" ht="12.75" customHeight="1">
      <c r="A832" s="6"/>
      <c r="B832" s="6"/>
      <c r="C832" s="122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8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</row>
    <row r="833" ht="12.75" customHeight="1">
      <c r="A833" s="6"/>
      <c r="B833" s="6"/>
      <c r="C833" s="122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8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</row>
    <row r="834" ht="12.75" customHeight="1">
      <c r="A834" s="6"/>
      <c r="B834" s="6"/>
      <c r="C834" s="122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8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</row>
    <row r="835" ht="12.75" customHeight="1">
      <c r="A835" s="6"/>
      <c r="B835" s="6"/>
      <c r="C835" s="122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8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</row>
    <row r="836" ht="12.75" customHeight="1">
      <c r="A836" s="6"/>
      <c r="B836" s="6"/>
      <c r="C836" s="122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8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</row>
    <row r="837" ht="12.75" customHeight="1">
      <c r="A837" s="6"/>
      <c r="B837" s="6"/>
      <c r="C837" s="122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8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</row>
    <row r="838" ht="12.75" customHeight="1">
      <c r="A838" s="6"/>
      <c r="B838" s="6"/>
      <c r="C838" s="122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8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</row>
    <row r="839" ht="12.75" customHeight="1">
      <c r="A839" s="6"/>
      <c r="B839" s="6"/>
      <c r="C839" s="122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8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</row>
    <row r="840" ht="12.75" customHeight="1">
      <c r="A840" s="6"/>
      <c r="B840" s="6"/>
      <c r="C840" s="122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8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</row>
    <row r="841" ht="12.75" customHeight="1">
      <c r="A841" s="6"/>
      <c r="B841" s="6"/>
      <c r="C841" s="122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8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</row>
    <row r="842" ht="12.75" customHeight="1">
      <c r="A842" s="6"/>
      <c r="B842" s="6"/>
      <c r="C842" s="122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8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</row>
    <row r="843" ht="12.75" customHeight="1">
      <c r="A843" s="6"/>
      <c r="B843" s="6"/>
      <c r="C843" s="122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8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</row>
    <row r="844" ht="12.75" customHeight="1">
      <c r="A844" s="6"/>
      <c r="B844" s="6"/>
      <c r="C844" s="122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8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</row>
    <row r="845" ht="12.75" customHeight="1">
      <c r="A845" s="6"/>
      <c r="B845" s="6"/>
      <c r="C845" s="122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8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</row>
    <row r="846" ht="12.75" customHeight="1">
      <c r="A846" s="6"/>
      <c r="B846" s="6"/>
      <c r="C846" s="122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8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</row>
    <row r="847" ht="12.75" customHeight="1">
      <c r="A847" s="6"/>
      <c r="B847" s="6"/>
      <c r="C847" s="122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8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</row>
    <row r="848" ht="12.75" customHeight="1">
      <c r="A848" s="6"/>
      <c r="B848" s="6"/>
      <c r="C848" s="122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8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</row>
    <row r="849" ht="12.75" customHeight="1">
      <c r="A849" s="6"/>
      <c r="B849" s="6"/>
      <c r="C849" s="122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8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</row>
    <row r="850" ht="12.75" customHeight="1">
      <c r="A850" s="6"/>
      <c r="B850" s="6"/>
      <c r="C850" s="122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8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</row>
    <row r="851" ht="12.75" customHeight="1">
      <c r="A851" s="6"/>
      <c r="B851" s="6"/>
      <c r="C851" s="122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8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</row>
    <row r="852" ht="12.75" customHeight="1">
      <c r="A852" s="6"/>
      <c r="B852" s="6"/>
      <c r="C852" s="122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8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</row>
    <row r="853" ht="12.75" customHeight="1">
      <c r="A853" s="6"/>
      <c r="B853" s="6"/>
      <c r="C853" s="122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8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</row>
    <row r="854" ht="12.75" customHeight="1">
      <c r="A854" s="6"/>
      <c r="B854" s="6"/>
      <c r="C854" s="122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8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</row>
    <row r="855" ht="12.75" customHeight="1">
      <c r="A855" s="6"/>
      <c r="B855" s="6"/>
      <c r="C855" s="122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8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</row>
    <row r="856" ht="12.75" customHeight="1">
      <c r="A856" s="6"/>
      <c r="B856" s="6"/>
      <c r="C856" s="122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8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</row>
    <row r="857" ht="12.75" customHeight="1">
      <c r="A857" s="6"/>
      <c r="B857" s="6"/>
      <c r="C857" s="122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8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</row>
    <row r="858" ht="12.75" customHeight="1">
      <c r="A858" s="6"/>
      <c r="B858" s="6"/>
      <c r="C858" s="122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8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</row>
    <row r="859" ht="12.75" customHeight="1">
      <c r="A859" s="6"/>
      <c r="B859" s="6"/>
      <c r="C859" s="122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8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</row>
    <row r="860" ht="12.75" customHeight="1">
      <c r="A860" s="6"/>
      <c r="B860" s="6"/>
      <c r="C860" s="122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8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</row>
    <row r="861" ht="12.75" customHeight="1">
      <c r="A861" s="6"/>
      <c r="B861" s="6"/>
      <c r="C861" s="122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8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</row>
    <row r="862" ht="12.75" customHeight="1">
      <c r="A862" s="6"/>
      <c r="B862" s="6"/>
      <c r="C862" s="122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8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</row>
    <row r="863" ht="12.75" customHeight="1">
      <c r="A863" s="6"/>
      <c r="B863" s="6"/>
      <c r="C863" s="122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8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</row>
    <row r="864" ht="12.75" customHeight="1">
      <c r="A864" s="6"/>
      <c r="B864" s="6"/>
      <c r="C864" s="122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8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</row>
    <row r="865" ht="12.75" customHeight="1">
      <c r="A865" s="6"/>
      <c r="B865" s="6"/>
      <c r="C865" s="122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8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</row>
    <row r="866" ht="12.75" customHeight="1">
      <c r="A866" s="6"/>
      <c r="B866" s="6"/>
      <c r="C866" s="122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8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</row>
    <row r="867" ht="12.75" customHeight="1">
      <c r="A867" s="6"/>
      <c r="B867" s="6"/>
      <c r="C867" s="122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8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</row>
    <row r="868" ht="12.75" customHeight="1">
      <c r="A868" s="6"/>
      <c r="B868" s="6"/>
      <c r="C868" s="122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8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</row>
    <row r="869" ht="12.75" customHeight="1">
      <c r="A869" s="6"/>
      <c r="B869" s="6"/>
      <c r="C869" s="122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8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</row>
    <row r="870" ht="12.75" customHeight="1">
      <c r="A870" s="6"/>
      <c r="B870" s="6"/>
      <c r="C870" s="122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8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</row>
    <row r="871" ht="12.75" customHeight="1">
      <c r="A871" s="6"/>
      <c r="B871" s="6"/>
      <c r="C871" s="122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8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</row>
    <row r="872" ht="12.75" customHeight="1">
      <c r="A872" s="6"/>
      <c r="B872" s="6"/>
      <c r="C872" s="122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8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</row>
    <row r="873" ht="12.75" customHeight="1">
      <c r="A873" s="6"/>
      <c r="B873" s="6"/>
      <c r="C873" s="122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8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</row>
    <row r="874" ht="12.75" customHeight="1">
      <c r="A874" s="6"/>
      <c r="B874" s="6"/>
      <c r="C874" s="122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8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</row>
    <row r="875" ht="12.75" customHeight="1">
      <c r="A875" s="6"/>
      <c r="B875" s="6"/>
      <c r="C875" s="122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8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</row>
    <row r="876" ht="12.75" customHeight="1">
      <c r="A876" s="6"/>
      <c r="B876" s="6"/>
      <c r="C876" s="122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8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</row>
    <row r="877" ht="12.75" customHeight="1">
      <c r="A877" s="6"/>
      <c r="B877" s="6"/>
      <c r="C877" s="122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8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</row>
    <row r="878" ht="12.75" customHeight="1">
      <c r="A878" s="6"/>
      <c r="B878" s="6"/>
      <c r="C878" s="122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8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</row>
    <row r="879" ht="12.75" customHeight="1">
      <c r="A879" s="6"/>
      <c r="B879" s="6"/>
      <c r="C879" s="122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8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</row>
    <row r="880" ht="12.75" customHeight="1">
      <c r="A880" s="6"/>
      <c r="B880" s="6"/>
      <c r="C880" s="122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8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</row>
    <row r="881" ht="12.75" customHeight="1">
      <c r="A881" s="6"/>
      <c r="B881" s="6"/>
      <c r="C881" s="122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8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</row>
    <row r="882" ht="12.75" customHeight="1">
      <c r="A882" s="6"/>
      <c r="B882" s="6"/>
      <c r="C882" s="122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8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</row>
    <row r="883" ht="12.75" customHeight="1">
      <c r="A883" s="6"/>
      <c r="B883" s="6"/>
      <c r="C883" s="122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8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</row>
    <row r="884" ht="12.75" customHeight="1">
      <c r="A884" s="6"/>
      <c r="B884" s="6"/>
      <c r="C884" s="122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8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</row>
    <row r="885" ht="12.75" customHeight="1">
      <c r="A885" s="6"/>
      <c r="B885" s="6"/>
      <c r="C885" s="122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8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</row>
    <row r="886" ht="12.75" customHeight="1">
      <c r="A886" s="6"/>
      <c r="B886" s="6"/>
      <c r="C886" s="122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8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</row>
    <row r="887" ht="12.75" customHeight="1">
      <c r="A887" s="6"/>
      <c r="B887" s="6"/>
      <c r="C887" s="122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8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</row>
    <row r="888" ht="12.75" customHeight="1">
      <c r="A888" s="6"/>
      <c r="B888" s="6"/>
      <c r="C888" s="122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8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</row>
    <row r="889" ht="12.75" customHeight="1">
      <c r="A889" s="6"/>
      <c r="B889" s="6"/>
      <c r="C889" s="122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8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</row>
    <row r="890" ht="12.75" customHeight="1">
      <c r="A890" s="6"/>
      <c r="B890" s="6"/>
      <c r="C890" s="122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8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</row>
    <row r="891" ht="12.75" customHeight="1">
      <c r="A891" s="6"/>
      <c r="B891" s="6"/>
      <c r="C891" s="122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8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</row>
    <row r="892" ht="12.75" customHeight="1">
      <c r="A892" s="6"/>
      <c r="B892" s="6"/>
      <c r="C892" s="122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8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</row>
    <row r="893" ht="12.75" customHeight="1">
      <c r="A893" s="6"/>
      <c r="B893" s="6"/>
      <c r="C893" s="122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8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</row>
    <row r="894" ht="12.75" customHeight="1">
      <c r="A894" s="6"/>
      <c r="B894" s="6"/>
      <c r="C894" s="122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8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</row>
    <row r="895" ht="12.75" customHeight="1">
      <c r="A895" s="6"/>
      <c r="B895" s="6"/>
      <c r="C895" s="122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8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</row>
    <row r="896" ht="12.75" customHeight="1">
      <c r="A896" s="6"/>
      <c r="B896" s="6"/>
      <c r="C896" s="122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8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</row>
    <row r="897" ht="12.75" customHeight="1">
      <c r="A897" s="6"/>
      <c r="B897" s="6"/>
      <c r="C897" s="122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8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</row>
    <row r="898" ht="12.75" customHeight="1">
      <c r="A898" s="6"/>
      <c r="B898" s="6"/>
      <c r="C898" s="122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8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</row>
    <row r="899" ht="12.75" customHeight="1">
      <c r="A899" s="6"/>
      <c r="B899" s="6"/>
      <c r="C899" s="122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8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</row>
    <row r="900" ht="12.75" customHeight="1">
      <c r="A900" s="6"/>
      <c r="B900" s="6"/>
      <c r="C900" s="122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8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</row>
    <row r="901" ht="12.75" customHeight="1">
      <c r="A901" s="6"/>
      <c r="B901" s="6"/>
      <c r="C901" s="122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8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</row>
    <row r="902" ht="12.75" customHeight="1">
      <c r="A902" s="6"/>
      <c r="B902" s="6"/>
      <c r="C902" s="122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8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</row>
    <row r="903" ht="12.75" customHeight="1">
      <c r="A903" s="6"/>
      <c r="B903" s="6"/>
      <c r="C903" s="122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8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</row>
    <row r="904" ht="12.75" customHeight="1">
      <c r="A904" s="6"/>
      <c r="B904" s="6"/>
      <c r="C904" s="122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8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</row>
    <row r="905" ht="12.75" customHeight="1">
      <c r="A905" s="6"/>
      <c r="B905" s="6"/>
      <c r="C905" s="122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8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</row>
    <row r="906" ht="12.75" customHeight="1">
      <c r="A906" s="6"/>
      <c r="B906" s="6"/>
      <c r="C906" s="122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8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</row>
    <row r="907" ht="12.75" customHeight="1">
      <c r="A907" s="6"/>
      <c r="B907" s="6"/>
      <c r="C907" s="122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8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</row>
    <row r="908" ht="12.75" customHeight="1">
      <c r="A908" s="6"/>
      <c r="B908" s="6"/>
      <c r="C908" s="122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8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</row>
    <row r="909" ht="12.75" customHeight="1">
      <c r="A909" s="6"/>
      <c r="B909" s="6"/>
      <c r="C909" s="122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8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</row>
    <row r="910" ht="12.75" customHeight="1">
      <c r="A910" s="6"/>
      <c r="B910" s="6"/>
      <c r="C910" s="122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8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</row>
    <row r="911" ht="12.75" customHeight="1">
      <c r="A911" s="6"/>
      <c r="B911" s="6"/>
      <c r="C911" s="122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8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</row>
    <row r="912" ht="12.75" customHeight="1">
      <c r="A912" s="6"/>
      <c r="B912" s="6"/>
      <c r="C912" s="122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8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</row>
    <row r="913" ht="12.75" customHeight="1">
      <c r="A913" s="6"/>
      <c r="B913" s="6"/>
      <c r="C913" s="122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8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</row>
    <row r="914" ht="12.75" customHeight="1">
      <c r="A914" s="6"/>
      <c r="B914" s="6"/>
      <c r="C914" s="122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8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</row>
    <row r="915" ht="12.75" customHeight="1">
      <c r="A915" s="6"/>
      <c r="B915" s="6"/>
      <c r="C915" s="122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8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</row>
    <row r="916" ht="12.75" customHeight="1">
      <c r="A916" s="6"/>
      <c r="B916" s="6"/>
      <c r="C916" s="122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8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</row>
    <row r="917" ht="12.75" customHeight="1">
      <c r="A917" s="6"/>
      <c r="B917" s="6"/>
      <c r="C917" s="122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8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</row>
    <row r="918" ht="12.75" customHeight="1">
      <c r="A918" s="6"/>
      <c r="B918" s="6"/>
      <c r="C918" s="122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8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</row>
    <row r="919" ht="12.75" customHeight="1">
      <c r="A919" s="6"/>
      <c r="B919" s="6"/>
      <c r="C919" s="122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8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</row>
    <row r="920" ht="12.75" customHeight="1">
      <c r="A920" s="6"/>
      <c r="B920" s="6"/>
      <c r="C920" s="122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8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</row>
    <row r="921" ht="12.75" customHeight="1">
      <c r="A921" s="6"/>
      <c r="B921" s="6"/>
      <c r="C921" s="122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8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</row>
    <row r="922" ht="12.75" customHeight="1">
      <c r="A922" s="6"/>
      <c r="B922" s="6"/>
      <c r="C922" s="122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8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</row>
    <row r="923" ht="12.75" customHeight="1">
      <c r="A923" s="6"/>
      <c r="B923" s="6"/>
      <c r="C923" s="122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8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</row>
    <row r="924" ht="12.75" customHeight="1">
      <c r="A924" s="6"/>
      <c r="B924" s="6"/>
      <c r="C924" s="122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8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</row>
    <row r="925" ht="12.75" customHeight="1">
      <c r="A925" s="6"/>
      <c r="B925" s="6"/>
      <c r="C925" s="122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8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</row>
    <row r="926" ht="12.75" customHeight="1">
      <c r="A926" s="6"/>
      <c r="B926" s="6"/>
      <c r="C926" s="122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8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</row>
    <row r="927" ht="12.75" customHeight="1">
      <c r="A927" s="6"/>
      <c r="B927" s="6"/>
      <c r="C927" s="122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8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</row>
    <row r="928" ht="12.75" customHeight="1">
      <c r="A928" s="6"/>
      <c r="B928" s="6"/>
      <c r="C928" s="122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8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</row>
    <row r="929" ht="12.75" customHeight="1">
      <c r="A929" s="6"/>
      <c r="B929" s="6"/>
      <c r="C929" s="122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8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</row>
    <row r="930" ht="12.75" customHeight="1">
      <c r="A930" s="6"/>
      <c r="B930" s="6"/>
      <c r="C930" s="122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8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</row>
    <row r="931" ht="12.75" customHeight="1">
      <c r="A931" s="6"/>
      <c r="B931" s="6"/>
      <c r="C931" s="122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8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</row>
    <row r="932" ht="12.75" customHeight="1">
      <c r="A932" s="6"/>
      <c r="B932" s="6"/>
      <c r="C932" s="122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8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</row>
    <row r="933" ht="12.75" customHeight="1">
      <c r="A933" s="6"/>
      <c r="B933" s="6"/>
      <c r="C933" s="122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8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</row>
    <row r="934" ht="12.75" customHeight="1">
      <c r="A934" s="6"/>
      <c r="B934" s="6"/>
      <c r="C934" s="122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8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</row>
    <row r="935" ht="12.75" customHeight="1">
      <c r="A935" s="6"/>
      <c r="B935" s="6"/>
      <c r="C935" s="122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8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</row>
    <row r="936" ht="12.75" customHeight="1">
      <c r="A936" s="6"/>
      <c r="B936" s="6"/>
      <c r="C936" s="122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8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</row>
    <row r="937" ht="12.75" customHeight="1">
      <c r="A937" s="6"/>
      <c r="B937" s="6"/>
      <c r="C937" s="122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8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</row>
    <row r="938" ht="12.75" customHeight="1">
      <c r="A938" s="6"/>
      <c r="B938" s="6"/>
      <c r="C938" s="122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8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</row>
    <row r="939" ht="12.75" customHeight="1">
      <c r="A939" s="6"/>
      <c r="B939" s="6"/>
      <c r="C939" s="122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8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</row>
    <row r="940" ht="12.75" customHeight="1">
      <c r="A940" s="6"/>
      <c r="B940" s="6"/>
      <c r="C940" s="122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8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</row>
    <row r="941" ht="12.75" customHeight="1">
      <c r="A941" s="6"/>
      <c r="B941" s="6"/>
      <c r="C941" s="122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8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</row>
    <row r="942" ht="12.75" customHeight="1">
      <c r="A942" s="6"/>
      <c r="B942" s="6"/>
      <c r="C942" s="122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8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</row>
    <row r="943" ht="12.75" customHeight="1">
      <c r="A943" s="6"/>
      <c r="B943" s="6"/>
      <c r="C943" s="122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8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</row>
    <row r="944" ht="12.75" customHeight="1">
      <c r="A944" s="6"/>
      <c r="B944" s="6"/>
      <c r="C944" s="122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8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</row>
    <row r="945" ht="12.75" customHeight="1">
      <c r="A945" s="6"/>
      <c r="B945" s="6"/>
      <c r="C945" s="122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8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</row>
    <row r="946" ht="12.75" customHeight="1">
      <c r="A946" s="6"/>
      <c r="B946" s="6"/>
      <c r="C946" s="122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8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</row>
    <row r="947" ht="12.75" customHeight="1">
      <c r="A947" s="6"/>
      <c r="B947" s="6"/>
      <c r="C947" s="122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8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</row>
    <row r="948" ht="12.75" customHeight="1">
      <c r="A948" s="6"/>
      <c r="B948" s="6"/>
      <c r="C948" s="122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8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</row>
    <row r="949" ht="12.75" customHeight="1">
      <c r="A949" s="6"/>
      <c r="B949" s="6"/>
      <c r="C949" s="122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8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</row>
    <row r="950" ht="12.75" customHeight="1">
      <c r="A950" s="6"/>
      <c r="B950" s="6"/>
      <c r="C950" s="122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8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</row>
    <row r="951" ht="12.75" customHeight="1">
      <c r="A951" s="6"/>
      <c r="B951" s="6"/>
      <c r="C951" s="122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8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</row>
    <row r="952" ht="12.75" customHeight="1">
      <c r="A952" s="6"/>
      <c r="B952" s="6"/>
      <c r="C952" s="122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8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</row>
    <row r="953" ht="12.75" customHeight="1">
      <c r="A953" s="6"/>
      <c r="B953" s="6"/>
      <c r="C953" s="122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8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</row>
    <row r="954" ht="12.75" customHeight="1">
      <c r="A954" s="6"/>
      <c r="B954" s="6"/>
      <c r="C954" s="122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8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</row>
    <row r="955" ht="12.75" customHeight="1">
      <c r="A955" s="6"/>
      <c r="B955" s="6"/>
      <c r="C955" s="122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8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</row>
    <row r="956" ht="12.75" customHeight="1">
      <c r="A956" s="6"/>
      <c r="B956" s="6"/>
      <c r="C956" s="122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8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</row>
    <row r="957" ht="12.75" customHeight="1">
      <c r="A957" s="6"/>
      <c r="B957" s="6"/>
      <c r="C957" s="122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8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</row>
    <row r="958" ht="12.75" customHeight="1">
      <c r="A958" s="6"/>
      <c r="B958" s="6"/>
      <c r="C958" s="122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8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</row>
    <row r="959" ht="12.75" customHeight="1">
      <c r="A959" s="6"/>
      <c r="B959" s="6"/>
      <c r="C959" s="122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8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</row>
    <row r="960" ht="12.75" customHeight="1">
      <c r="A960" s="6"/>
      <c r="B960" s="6"/>
      <c r="C960" s="122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8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</row>
    <row r="961" ht="12.75" customHeight="1">
      <c r="A961" s="6"/>
      <c r="B961" s="6"/>
      <c r="C961" s="122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8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</row>
    <row r="962" ht="12.75" customHeight="1">
      <c r="A962" s="6"/>
      <c r="B962" s="6"/>
      <c r="C962" s="122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8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</row>
    <row r="963" ht="12.75" customHeight="1">
      <c r="A963" s="6"/>
      <c r="B963" s="6"/>
      <c r="C963" s="122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8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</row>
    <row r="964" ht="12.75" customHeight="1">
      <c r="A964" s="6"/>
      <c r="B964" s="6"/>
      <c r="C964" s="122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8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</row>
    <row r="965" ht="12.75" customHeight="1">
      <c r="A965" s="6"/>
      <c r="B965" s="6"/>
      <c r="C965" s="122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8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</row>
    <row r="966" ht="12.75" customHeight="1">
      <c r="A966" s="6"/>
      <c r="B966" s="6"/>
      <c r="C966" s="122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8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</row>
    <row r="967" ht="12.75" customHeight="1">
      <c r="A967" s="6"/>
      <c r="B967" s="6"/>
      <c r="C967" s="122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8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</row>
    <row r="968" ht="12.75" customHeight="1">
      <c r="A968" s="6"/>
      <c r="B968" s="6"/>
      <c r="C968" s="122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8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</row>
    <row r="969" ht="12.75" customHeight="1">
      <c r="A969" s="6"/>
      <c r="B969" s="6"/>
      <c r="C969" s="122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8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</row>
    <row r="970" ht="12.75" customHeight="1">
      <c r="A970" s="6"/>
      <c r="B970" s="6"/>
      <c r="C970" s="122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8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</row>
    <row r="971" ht="12.75" customHeight="1">
      <c r="A971" s="6"/>
      <c r="B971" s="6"/>
      <c r="C971" s="122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8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</row>
    <row r="972" ht="12.75" customHeight="1">
      <c r="A972" s="6"/>
      <c r="B972" s="6"/>
      <c r="C972" s="122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8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</row>
    <row r="973" ht="12.75" customHeight="1">
      <c r="A973" s="6"/>
      <c r="B973" s="6"/>
      <c r="C973" s="122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8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</row>
    <row r="974" ht="12.75" customHeight="1">
      <c r="A974" s="6"/>
      <c r="B974" s="6"/>
      <c r="C974" s="122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8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</row>
    <row r="975" ht="12.75" customHeight="1">
      <c r="A975" s="6"/>
      <c r="B975" s="6"/>
      <c r="C975" s="122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8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</row>
    <row r="976" ht="12.75" customHeight="1">
      <c r="A976" s="6"/>
      <c r="B976" s="6"/>
      <c r="C976" s="122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8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</row>
    <row r="977" ht="12.75" customHeight="1">
      <c r="A977" s="6"/>
      <c r="B977" s="6"/>
      <c r="C977" s="122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8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</row>
    <row r="978" ht="12.75" customHeight="1">
      <c r="A978" s="6"/>
      <c r="B978" s="6"/>
      <c r="C978" s="122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8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</row>
    <row r="979" ht="12.75" customHeight="1">
      <c r="A979" s="6"/>
      <c r="B979" s="6"/>
      <c r="C979" s="122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8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</row>
    <row r="980" ht="12.75" customHeight="1">
      <c r="A980" s="6"/>
      <c r="B980" s="6"/>
      <c r="C980" s="122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8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</row>
    <row r="981" ht="12.75" customHeight="1">
      <c r="A981" s="6"/>
      <c r="B981" s="6"/>
      <c r="C981" s="122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8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</row>
    <row r="982" ht="12.75" customHeight="1">
      <c r="A982" s="6"/>
      <c r="B982" s="6"/>
      <c r="C982" s="122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8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</row>
    <row r="983" ht="12.75" customHeight="1">
      <c r="A983" s="6"/>
      <c r="B983" s="6"/>
      <c r="C983" s="122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8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</row>
    <row r="984" ht="12.75" customHeight="1">
      <c r="A984" s="6"/>
      <c r="B984" s="6"/>
      <c r="C984" s="122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8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</row>
    <row r="985" ht="12.75" customHeight="1">
      <c r="A985" s="6"/>
      <c r="B985" s="6"/>
      <c r="C985" s="122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8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</row>
    <row r="986" ht="12.75" customHeight="1">
      <c r="A986" s="6"/>
      <c r="B986" s="6"/>
      <c r="C986" s="122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8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</row>
    <row r="987" ht="12.75" customHeight="1">
      <c r="A987" s="6"/>
      <c r="B987" s="6"/>
      <c r="C987" s="122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8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</row>
    <row r="988" ht="12.75" customHeight="1">
      <c r="A988" s="6"/>
      <c r="B988" s="6"/>
      <c r="C988" s="122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8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</row>
    <row r="989" ht="12.75" customHeight="1">
      <c r="A989" s="6"/>
      <c r="B989" s="6"/>
      <c r="C989" s="122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8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</row>
    <row r="990" ht="12.75" customHeight="1">
      <c r="A990" s="6"/>
      <c r="B990" s="6"/>
      <c r="C990" s="122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8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</row>
    <row r="991" ht="12.75" customHeight="1">
      <c r="A991" s="6"/>
      <c r="B991" s="6"/>
      <c r="C991" s="122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8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</row>
    <row r="992" ht="12.75" customHeight="1">
      <c r="A992" s="6"/>
      <c r="B992" s="6"/>
      <c r="C992" s="122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8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</row>
    <row r="993" ht="12.75" customHeight="1">
      <c r="A993" s="6"/>
      <c r="B993" s="6"/>
      <c r="C993" s="122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8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</row>
    <row r="994" ht="12.75" customHeight="1">
      <c r="A994" s="6"/>
      <c r="B994" s="6"/>
      <c r="C994" s="122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8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</row>
    <row r="995" ht="12.75" customHeight="1">
      <c r="A995" s="6"/>
      <c r="B995" s="6"/>
      <c r="C995" s="122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8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</row>
    <row r="996" ht="12.75" customHeight="1">
      <c r="A996" s="6"/>
      <c r="B996" s="6"/>
      <c r="C996" s="122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8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</row>
    <row r="997" ht="12.75" customHeight="1">
      <c r="A997" s="6"/>
      <c r="B997" s="6"/>
      <c r="C997" s="122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8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</row>
    <row r="998" ht="12.75" customHeight="1">
      <c r="A998" s="6"/>
      <c r="B998" s="6"/>
      <c r="C998" s="122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8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</row>
    <row r="999" ht="12.75" customHeight="1">
      <c r="A999" s="6"/>
      <c r="B999" s="6"/>
      <c r="C999" s="122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8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</row>
    <row r="1000" ht="12.75" customHeight="1">
      <c r="A1000" s="6"/>
      <c r="B1000" s="6"/>
      <c r="C1000" s="122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8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  <c r="AG1000" s="6"/>
      <c r="AH1000" s="6"/>
      <c r="AI1000" s="6"/>
      <c r="AJ1000" s="6"/>
      <c r="AK1000" s="6"/>
      <c r="AL1000" s="6"/>
      <c r="AM1000" s="6"/>
      <c r="AN1000" s="6"/>
    </row>
  </sheetData>
  <mergeCells count="54">
    <mergeCell ref="B5:B8"/>
    <mergeCell ref="C5:C8"/>
    <mergeCell ref="D5:K5"/>
    <mergeCell ref="L5:S5"/>
    <mergeCell ref="D6:D8"/>
    <mergeCell ref="E6:E8"/>
    <mergeCell ref="L6:M6"/>
    <mergeCell ref="N6:O6"/>
    <mergeCell ref="P6:Q6"/>
    <mergeCell ref="R6:S6"/>
    <mergeCell ref="L7:L8"/>
    <mergeCell ref="M7:M8"/>
    <mergeCell ref="N7:N8"/>
    <mergeCell ref="O7:O8"/>
    <mergeCell ref="AD10:AE10"/>
    <mergeCell ref="AF10:AG10"/>
    <mergeCell ref="AJ11:AL11"/>
    <mergeCell ref="A89:F90"/>
    <mergeCell ref="H89:K89"/>
    <mergeCell ref="H90:K90"/>
    <mergeCell ref="H91:K91"/>
    <mergeCell ref="I92:K92"/>
    <mergeCell ref="I95:K95"/>
    <mergeCell ref="F6:F8"/>
    <mergeCell ref="G6:K6"/>
    <mergeCell ref="G7:G8"/>
    <mergeCell ref="H7:K7"/>
    <mergeCell ref="A84:F84"/>
    <mergeCell ref="G84:G90"/>
    <mergeCell ref="A85:F85"/>
    <mergeCell ref="P7:P8"/>
    <mergeCell ref="Q7:Q8"/>
    <mergeCell ref="R7:R8"/>
    <mergeCell ref="S7:S8"/>
    <mergeCell ref="A1:B1"/>
    <mergeCell ref="D1:F1"/>
    <mergeCell ref="I1:N1"/>
    <mergeCell ref="A2:S2"/>
    <mergeCell ref="A3:S3"/>
    <mergeCell ref="A4:S4"/>
    <mergeCell ref="A5:A8"/>
    <mergeCell ref="H84:K84"/>
    <mergeCell ref="H85:K85"/>
    <mergeCell ref="N93:O93"/>
    <mergeCell ref="P93:Q93"/>
    <mergeCell ref="R93:S93"/>
    <mergeCell ref="Q98:S98"/>
    <mergeCell ref="O100:Q100"/>
    <mergeCell ref="A86:F86"/>
    <mergeCell ref="H86:K86"/>
    <mergeCell ref="A87:F87"/>
    <mergeCell ref="H87:K87"/>
    <mergeCell ref="A88:F88"/>
    <mergeCell ref="H88:K88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2008-07-18T10:05:29Z</dcterms:created>
  <dc:creator>Blik</dc:creator>
</cp:coreProperties>
</file>