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дробный учебный план" sheetId="1" r:id="rId4"/>
  </sheets>
  <definedNames/>
  <calcPr/>
  <extLst>
    <ext uri="GoogleSheetsCustomDataVersion2">
      <go:sheetsCustomData xmlns:go="http://customooxmlschemas.google.com/" r:id="rId5" roundtripDataChecksum="iol0em40iSGT0ahff4fKnhDazxbAQRGHvybi54SVNgk="/>
    </ext>
  </extLst>
</workbook>
</file>

<file path=xl/sharedStrings.xml><?xml version="1.0" encoding="utf-8"?>
<sst xmlns="http://schemas.openxmlformats.org/spreadsheetml/2006/main" count="291" uniqueCount="236">
  <si>
    <t>2021-2025 учебный год</t>
  </si>
  <si>
    <t>II. План учебного процесса 21.02.18 "Обогащение полезных ископаемых"</t>
  </si>
  <si>
    <t xml:space="preserve">квалификация - техник                            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</si>
  <si>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</si>
  <si>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</si>
  <si>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</si>
  <si>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 в академических часах</t>
  </si>
  <si>
    <t>Распределение обязательной нагрузки по курсам и семестрам (час в семестр)</t>
  </si>
  <si>
    <t>Максимальная учебная нагрузка</t>
  </si>
  <si>
    <t>в т.ч.в форме практической подготовки</t>
  </si>
  <si>
    <t>Самостоятельная работа</t>
  </si>
  <si>
    <t>Работа обучающихся во взаимодействии с преподавателем</t>
  </si>
  <si>
    <t>I курс</t>
  </si>
  <si>
    <t>II курс</t>
  </si>
  <si>
    <t>III курс</t>
  </si>
  <si>
    <t>IV курс</t>
  </si>
  <si>
    <t>всего занятий</t>
  </si>
  <si>
    <t>в т.ч.</t>
  </si>
  <si>
    <t>1 семестр (16,5 недель)</t>
  </si>
  <si>
    <t>2 семестр (22,5 недели)</t>
  </si>
  <si>
    <t>3 семестр (16 недель)</t>
  </si>
  <si>
    <t>4 семестр (24 недели)</t>
  </si>
  <si>
    <t>5 семестр (17 недель)</t>
  </si>
  <si>
    <t>6 семестр (22 недели)</t>
  </si>
  <si>
    <t>7 семестр (16,5 недель )</t>
  </si>
  <si>
    <t>8 семестр (13,5 недель )</t>
  </si>
  <si>
    <t>Лекций</t>
  </si>
  <si>
    <t>лаб. и практ. занятий, вкл. семинары</t>
  </si>
  <si>
    <t>курсовых работ (проектов)</t>
  </si>
  <si>
    <t>практики</t>
  </si>
  <si>
    <t>О.00</t>
  </si>
  <si>
    <t xml:space="preserve">ОБЩЕОБРАЗОВАТЕЛЬНЫЕ УЧЕБНЫЕ ПРЕДМЕТЫ    </t>
  </si>
  <si>
    <t>1/9/6</t>
  </si>
  <si>
    <t>ОУП</t>
  </si>
  <si>
    <t>Общие учебные  предметы</t>
  </si>
  <si>
    <t>1/6/4</t>
  </si>
  <si>
    <t>Теория</t>
  </si>
  <si>
    <t>Каникулы</t>
  </si>
  <si>
    <t>ПА</t>
  </si>
  <si>
    <t>Теория+практ</t>
  </si>
  <si>
    <t>ГИА</t>
  </si>
  <si>
    <t>ОУП.01</t>
  </si>
  <si>
    <t>Русский язык</t>
  </si>
  <si>
    <t>ДЗ,Э</t>
  </si>
  <si>
    <t>недель</t>
  </si>
  <si>
    <t>часы</t>
  </si>
  <si>
    <t>ОУП.02</t>
  </si>
  <si>
    <t>Литература</t>
  </si>
  <si>
    <t>-,ДЗ</t>
  </si>
  <si>
    <t>СОО обяз</t>
  </si>
  <si>
    <t>1 курс</t>
  </si>
  <si>
    <t>ОУП.03</t>
  </si>
  <si>
    <t>Иностранный язык</t>
  </si>
  <si>
    <t>-,Э</t>
  </si>
  <si>
    <t xml:space="preserve"> </t>
  </si>
  <si>
    <t>2 курс</t>
  </si>
  <si>
    <t>ОУП.04</t>
  </si>
  <si>
    <t>Математика</t>
  </si>
  <si>
    <t>Э,Э</t>
  </si>
  <si>
    <t>ПО</t>
  </si>
  <si>
    <t>3 курс</t>
  </si>
  <si>
    <t>ОУП.05</t>
  </si>
  <si>
    <t>История</t>
  </si>
  <si>
    <t>УП+ПП</t>
  </si>
  <si>
    <t>4 курс</t>
  </si>
  <si>
    <t>ОУП.06</t>
  </si>
  <si>
    <t>Физическая культура</t>
  </si>
  <si>
    <t>З,ДЗ</t>
  </si>
  <si>
    <t>ПДП</t>
  </si>
  <si>
    <t>ОУП.07</t>
  </si>
  <si>
    <t>Основы безопасности жизнедеятельности</t>
  </si>
  <si>
    <t>ДЗ</t>
  </si>
  <si>
    <t>ОУП.08</t>
  </si>
  <si>
    <t>Астрономия</t>
  </si>
  <si>
    <t>вариатив</t>
  </si>
  <si>
    <t>УПВ</t>
  </si>
  <si>
    <t xml:space="preserve">Учебные предметы по выбору </t>
  </si>
  <si>
    <t>-/2/2</t>
  </si>
  <si>
    <t>Всего</t>
  </si>
  <si>
    <t>Всего с ГИА</t>
  </si>
  <si>
    <t>УПВ.09</t>
  </si>
  <si>
    <t xml:space="preserve">Информатика </t>
  </si>
  <si>
    <t>макс</t>
  </si>
  <si>
    <t>обяз</t>
  </si>
  <si>
    <t>УПВ.10</t>
  </si>
  <si>
    <t>Физика</t>
  </si>
  <si>
    <t>ОГСЭ</t>
  </si>
  <si>
    <t>УПВ.11</t>
  </si>
  <si>
    <t>Родная литература</t>
  </si>
  <si>
    <t xml:space="preserve">ДЗ </t>
  </si>
  <si>
    <t>ЕН</t>
  </si>
  <si>
    <t>ДУП</t>
  </si>
  <si>
    <t>Дополнительные учебные предметы</t>
  </si>
  <si>
    <t>-/1/-</t>
  </si>
  <si>
    <t>ОП</t>
  </si>
  <si>
    <t>ДУП.12</t>
  </si>
  <si>
    <t>Практические основы профессиональной деятельности</t>
  </si>
  <si>
    <t xml:space="preserve">-,ДЗ </t>
  </si>
  <si>
    <t>ПМ</t>
  </si>
  <si>
    <t>Основы общественных наук (обществознание)</t>
  </si>
  <si>
    <t>Основы химии</t>
  </si>
  <si>
    <t>Введение в специальность и проектную деятельность</t>
  </si>
  <si>
    <t>*</t>
  </si>
  <si>
    <t>Индивидуальный проект (предметом не является)</t>
  </si>
  <si>
    <t>ОГСЭ.00</t>
  </si>
  <si>
    <t>ОБЩИЙ ГУМАНИТАРНЫЙ И СОЦИАЛЬНО-ЭКОНОМИЧЕСКИЙ УЧЕБНЫЙ ЦИКЛ</t>
  </si>
  <si>
    <t>4/4/-</t>
  </si>
  <si>
    <t>ОГСЭ.01</t>
  </si>
  <si>
    <t>Основы философии</t>
  </si>
  <si>
    <t>ОГСЭ.02</t>
  </si>
  <si>
    <t>ОГСЭ.03</t>
  </si>
  <si>
    <t>-,-,-,ДЗ</t>
  </si>
  <si>
    <t>ОГСЭ.04</t>
  </si>
  <si>
    <t>З,З,З,З,ДЗ</t>
  </si>
  <si>
    <t>ЕН.00</t>
  </si>
  <si>
    <t>МАТЕМАТИЧЕСКИЙ И ОБЩИЙ ЕСТЕСТВЕННО-НАУЧНЫЙ ЦИКЛ</t>
  </si>
  <si>
    <t>-/1/1</t>
  </si>
  <si>
    <t>ЕН.01</t>
  </si>
  <si>
    <t>Э</t>
  </si>
  <si>
    <t>ЕН.02</t>
  </si>
  <si>
    <t>Экологические основы природользования</t>
  </si>
  <si>
    <t>П.00</t>
  </si>
  <si>
    <t>ПРОФЕССИОНАЛЬНЫЙ ЦИКЛ</t>
  </si>
  <si>
    <t>-/24/14</t>
  </si>
  <si>
    <t>ОП.00</t>
  </si>
  <si>
    <t>Общепрофессиональные дисциплины</t>
  </si>
  <si>
    <t>-/11/5</t>
  </si>
  <si>
    <t>ОП.01</t>
  </si>
  <si>
    <t>Инженерная графика</t>
  </si>
  <si>
    <t>ОП.02</t>
  </si>
  <si>
    <t>Электротехника и электроника</t>
  </si>
  <si>
    <t>ОП.03</t>
  </si>
  <si>
    <t>Метрология, стандартизация и сертификация</t>
  </si>
  <si>
    <t>ОП.04</t>
  </si>
  <si>
    <t>Геология</t>
  </si>
  <si>
    <t>ОП.05</t>
  </si>
  <si>
    <t>Техническая механика</t>
  </si>
  <si>
    <t>ОП.06</t>
  </si>
  <si>
    <t>Информационные технологии в профессиональной деятельности</t>
  </si>
  <si>
    <t>ОП.07</t>
  </si>
  <si>
    <t>Основы экономики</t>
  </si>
  <si>
    <t>ОП.08</t>
  </si>
  <si>
    <t>Правовые основы  профессиональной деятельности</t>
  </si>
  <si>
    <t>ОП.09</t>
  </si>
  <si>
    <t>Охрана труда</t>
  </si>
  <si>
    <t>ОП.10</t>
  </si>
  <si>
    <t>Безопасность жизнедеятельности</t>
  </si>
  <si>
    <t>ОП.11</t>
  </si>
  <si>
    <t>Проектирование обогатительных фабрик</t>
  </si>
  <si>
    <t>ОП.12</t>
  </si>
  <si>
    <t>Материаловедение</t>
  </si>
  <si>
    <t>ОП.13</t>
  </si>
  <si>
    <t>Деловые коммуникации</t>
  </si>
  <si>
    <t>ОП.14</t>
  </si>
  <si>
    <t>Оформление технической документации с использованием автоматизированных систем и прикладных программ</t>
  </si>
  <si>
    <t>ОП.15</t>
  </si>
  <si>
    <t>Документационное обеспечение управления</t>
  </si>
  <si>
    <t>ОП.16</t>
  </si>
  <si>
    <t>Основы предпринимательской деятельности и финансовой грамотности</t>
  </si>
  <si>
    <t>ПМ.00</t>
  </si>
  <si>
    <t>Профессиональные модули</t>
  </si>
  <si>
    <t>-/13/9</t>
  </si>
  <si>
    <t>ПМ.01</t>
  </si>
  <si>
    <t>Ведение технологических процессов обогащения полезных ископаемых согласно заданным параметрам</t>
  </si>
  <si>
    <t>-/5/5</t>
  </si>
  <si>
    <t>МДК.01.01</t>
  </si>
  <si>
    <t>Основы обогащения полезных ископаемых</t>
  </si>
  <si>
    <t>МДК.01.02</t>
  </si>
  <si>
    <t>Технологический процесс обогащения полезных ископаемых</t>
  </si>
  <si>
    <t>-, Э,-,-,Э</t>
  </si>
  <si>
    <t>МДК.01.03</t>
  </si>
  <si>
    <t>Механизация основных и вспомогательных процессов обогатительной фабрики</t>
  </si>
  <si>
    <t>МДК.01.04</t>
  </si>
  <si>
    <t>Электроснабжение и автоматизация процесса обогащения</t>
  </si>
  <si>
    <t>МДК 01.05</t>
  </si>
  <si>
    <t>Ведение технологического процесса обогащения асбестовых руд</t>
  </si>
  <si>
    <t>МДК 01.06</t>
  </si>
  <si>
    <t>Ведение опробования технологического процесса</t>
  </si>
  <si>
    <t>УП 01.01</t>
  </si>
  <si>
    <r>
      <rPr>
        <rFont val="Times New Roman"/>
        <b/>
        <color theme="1"/>
        <sz val="9.0"/>
      </rPr>
      <t>Учебная практика</t>
    </r>
    <r>
      <rPr>
        <rFont val="Times New Roman"/>
        <color theme="1"/>
        <sz val="9.0"/>
      </rPr>
      <t xml:space="preserve"> </t>
    </r>
  </si>
  <si>
    <t>ПП 01.01</t>
  </si>
  <si>
    <t>Производственная практика</t>
  </si>
  <si>
    <t>ПМ.02</t>
  </si>
  <si>
    <t>Организация безопасных условий труда</t>
  </si>
  <si>
    <t>МДК.02.01</t>
  </si>
  <si>
    <t>Система управления охраной труда и промышленной безопасностью на обогатительной фабрике</t>
  </si>
  <si>
    <t>УП.02.01</t>
  </si>
  <si>
    <t>Учебная практика</t>
  </si>
  <si>
    <t>ПП.02.01</t>
  </si>
  <si>
    <t>Производственная  практика</t>
  </si>
  <si>
    <t>ПМ.03</t>
  </si>
  <si>
    <t>Организация производственной деятельности технического персонала</t>
  </si>
  <si>
    <t>-/3/1</t>
  </si>
  <si>
    <t>МДК.03.01</t>
  </si>
  <si>
    <t>Организация и управление производственным подразделением</t>
  </si>
  <si>
    <t>Организация производства</t>
  </si>
  <si>
    <t>Менеджмент и психология управления</t>
  </si>
  <si>
    <t>Планирование и анализ хозяйственной деятельности</t>
  </si>
  <si>
    <t>УП 03.01</t>
  </si>
  <si>
    <t>ПП.03.01</t>
  </si>
  <si>
    <t>ПМ.04</t>
  </si>
  <si>
    <t>Выполнение работ по одной или нескольким профессиям рабочих, должностям служащих</t>
  </si>
  <si>
    <t>МДК.04.01</t>
  </si>
  <si>
    <t>Выполнение работ по профессии 13777 Машинист конвейера</t>
  </si>
  <si>
    <t>-,-,ДЗ</t>
  </si>
  <si>
    <t>Технология выполнения слесарно-сборочных и ремонтных работ</t>
  </si>
  <si>
    <t>Обслуживание конвейерного транспорта</t>
  </si>
  <si>
    <t>УП.04.01</t>
  </si>
  <si>
    <t xml:space="preserve">Учебная практика </t>
  </si>
  <si>
    <t>ПП 04.01</t>
  </si>
  <si>
    <t>Производственная практика на получение рабочей профессии "Машинист конвейера"</t>
  </si>
  <si>
    <t>5/38/21</t>
  </si>
  <si>
    <t>Производственная практика (преддипломная)</t>
  </si>
  <si>
    <t>4 нед</t>
  </si>
  <si>
    <t xml:space="preserve">ГИА </t>
  </si>
  <si>
    <t>Государственная итоговая аттестация</t>
  </si>
  <si>
    <t>6 нед.</t>
  </si>
  <si>
    <t>ГИА 01</t>
  </si>
  <si>
    <t>Подготовка выпускной  квалификационной работы</t>
  </si>
  <si>
    <t>4 нед.</t>
  </si>
  <si>
    <t>ГИА 02</t>
  </si>
  <si>
    <t>Защита выпускной квалификационной работы</t>
  </si>
  <si>
    <t>2 нед.</t>
  </si>
  <si>
    <t>Консультации 4 часа на 1 обучающегося на один учебный год</t>
  </si>
  <si>
    <t>Всего:</t>
  </si>
  <si>
    <t>дисциплин и МДК</t>
  </si>
  <si>
    <t>учебной практики</t>
  </si>
  <si>
    <t>1. Программа базовой подготовки</t>
  </si>
  <si>
    <t>производственной практики</t>
  </si>
  <si>
    <t>1.1 Выпускная квалификаионная работа (дипломный проект или дипломная работа)</t>
  </si>
  <si>
    <t>производственная (преддипломная практика)</t>
  </si>
  <si>
    <t>Выполнение выпускной квалификаионной работы (дипломного проекта или дипломной работы) с 18 мая по 14 июня 2025 года</t>
  </si>
  <si>
    <t>экзаменов</t>
  </si>
  <si>
    <t>Защита выпускной квалификаионной работы (дипломного проекта или дипломной работы) с 15 июня по 28 июня 2025 года</t>
  </si>
  <si>
    <t>дифф,зачетов</t>
  </si>
  <si>
    <t>зачетов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</si>
</sst>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mo"/>
      <scheme val="minor"/>
    </font>
    <font>
      <b/>
      <sz val="10.0"/>
      <color theme="1"/>
      <name val="Times New Roman"/>
    </font>
    <font/>
    <font>
      <sz val="10.0"/>
      <color theme="1"/>
      <name val="Arimo"/>
    </font>
    <font>
      <sz val="9.0"/>
      <color theme="1"/>
      <name val="Times New Roman"/>
    </font>
    <font>
      <sz val="12.0"/>
      <color theme="1"/>
      <name val="Arimo"/>
    </font>
    <font>
      <b/>
      <i/>
      <sz val="10.0"/>
      <color theme="1"/>
      <name val="Times New Roman"/>
    </font>
    <font>
      <sz val="7.0"/>
      <color theme="1"/>
      <name val="Times New Roman"/>
    </font>
    <font>
      <b/>
      <sz val="7.0"/>
      <color theme="1"/>
      <name val="Times New Roman"/>
    </font>
    <font>
      <b/>
      <sz val="9.0"/>
      <color theme="1"/>
      <name val="Times New Roman"/>
    </font>
    <font>
      <b/>
      <i/>
      <sz val="9.0"/>
      <color theme="1"/>
      <name val="Times New Roman"/>
    </font>
    <font>
      <sz val="9.0"/>
      <color theme="1"/>
      <name val="Calibri"/>
    </font>
    <font>
      <b/>
      <sz val="9.0"/>
      <color theme="0"/>
      <name val="Times New Roman"/>
    </font>
    <font>
      <color theme="1"/>
      <name val="Arimo"/>
      <scheme val="minor"/>
    </font>
    <font>
      <sz val="9.0"/>
      <color theme="0"/>
      <name val="Times New Roman"/>
    </font>
    <font>
      <sz val="9.0"/>
      <color theme="1"/>
      <name val="Arimo"/>
    </font>
    <font>
      <i/>
      <sz val="9.0"/>
      <color theme="1"/>
      <name val="Times New Roman"/>
    </font>
    <font>
      <b/>
      <sz val="9.0"/>
      <color rgb="FFFFFFFF"/>
      <name val="Times New Roman"/>
    </font>
    <font>
      <sz val="9.0"/>
      <color rgb="FF000000"/>
      <name val="Calibri"/>
    </font>
    <font>
      <sz val="9.0"/>
      <color rgb="FFFF0000"/>
      <name val="Times New Roman"/>
    </font>
    <font>
      <sz val="9.0"/>
      <color rgb="FF000000"/>
      <name val="Times New Roman"/>
    </font>
    <font>
      <i/>
      <sz val="9.0"/>
      <color rgb="FF000000"/>
      <name val="Times New Roman"/>
    </font>
    <font>
      <b/>
      <sz val="9.0"/>
      <color rgb="FF000000"/>
      <name val="Times New Roman"/>
    </font>
    <font>
      <b/>
      <sz val="9.0"/>
      <color rgb="FFFF0000"/>
      <name val="Times New Roman"/>
    </font>
    <font>
      <sz val="10.0"/>
      <color theme="0"/>
      <name val="Arimo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00"/>
        <bgColor rgb="FF00FF00"/>
      </patternFill>
    </fill>
    <fill>
      <patternFill patternType="solid">
        <fgColor rgb="FFDAEEF3"/>
        <bgColor rgb="FFDAEEF3"/>
      </patternFill>
    </fill>
    <fill>
      <patternFill patternType="solid">
        <fgColor rgb="FF99CC00"/>
        <bgColor rgb="FF99CC00"/>
      </patternFill>
    </fill>
  </fills>
  <borders count="20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1" fillId="2" fontId="1" numFmtId="14" xfId="0" applyAlignment="1" applyBorder="1" applyFill="1" applyFont="1" applyNumberForma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1" fillId="2" fontId="6" numFmtId="0" xfId="0" applyAlignment="1" applyBorder="1" applyFont="1">
      <alignment horizontal="right" shrinkToFit="0" vertical="bottom" wrapText="0"/>
    </xf>
    <xf borderId="4" fillId="2" fontId="6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center" wrapText="1"/>
    </xf>
    <xf borderId="5" fillId="0" fontId="7" numFmtId="49" xfId="0" applyAlignment="1" applyBorder="1" applyFont="1" applyNumberFormat="1">
      <alignment horizontal="center" shrinkToFit="0" textRotation="90" vertical="center" wrapText="1"/>
    </xf>
    <xf borderId="6" fillId="0" fontId="7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5" fillId="0" fontId="7" numFmtId="0" xfId="0" applyAlignment="1" applyBorder="1" applyFont="1">
      <alignment horizontal="center" shrinkToFit="0" textRotation="90" vertical="center" wrapText="1"/>
    </xf>
    <xf borderId="6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textRotation="90" vertical="center" wrapText="1"/>
    </xf>
    <xf borderId="10" fillId="0" fontId="2" numFmtId="0" xfId="0" applyBorder="1" applyFont="1"/>
    <xf borderId="11" fillId="0" fontId="7" numFmtId="0" xfId="0" applyAlignment="1" applyBorder="1" applyFont="1">
      <alignment horizontal="center" shrinkToFit="0" textRotation="90" vertical="center" wrapText="1"/>
    </xf>
    <xf borderId="11" fillId="0" fontId="8" numFmtId="0" xfId="0" applyAlignment="1" applyBorder="1" applyFont="1">
      <alignment horizontal="center" shrinkToFit="0" vertical="center" wrapText="1"/>
    </xf>
    <xf borderId="11" fillId="0" fontId="8" numFmtId="49" xfId="0" applyAlignment="1" applyBorder="1" applyFont="1" applyNumberFormat="1">
      <alignment horizontal="center" shrinkToFit="0" vertical="center" wrapText="1"/>
    </xf>
    <xf borderId="11" fillId="3" fontId="9" numFmtId="0" xfId="0" applyAlignment="1" applyBorder="1" applyFill="1" applyFont="1">
      <alignment horizontal="left" shrinkToFit="0" vertical="center" wrapText="1"/>
    </xf>
    <xf borderId="11" fillId="3" fontId="9" numFmtId="0" xfId="0" applyAlignment="1" applyBorder="1" applyFont="1">
      <alignment shrinkToFit="0" vertical="bottom" wrapText="1"/>
    </xf>
    <xf borderId="11" fillId="3" fontId="9" numFmtId="49" xfId="0" applyAlignment="1" applyBorder="1" applyFont="1" applyNumberFormat="1">
      <alignment horizontal="center" shrinkToFit="0" vertical="center" wrapText="0"/>
    </xf>
    <xf borderId="11" fillId="3" fontId="9" numFmtId="1" xfId="0" applyAlignment="1" applyBorder="1" applyFont="1" applyNumberFormat="1">
      <alignment horizontal="center" shrinkToFit="0" vertical="center" wrapText="0"/>
    </xf>
    <xf borderId="11" fillId="3" fontId="9" numFmtId="0" xfId="0" applyAlignment="1" applyBorder="1" applyFont="1">
      <alignment horizontal="center" shrinkToFit="0" vertical="center" wrapText="0"/>
    </xf>
    <xf borderId="12" fillId="3" fontId="8" numFmtId="0" xfId="0" applyAlignment="1" applyBorder="1" applyFont="1">
      <alignment horizontal="center" shrinkToFit="0" vertical="bottom" wrapText="0"/>
    </xf>
    <xf borderId="11" fillId="3" fontId="10" numFmtId="0" xfId="0" applyAlignment="1" applyBorder="1" applyFont="1">
      <alignment shrinkToFit="0" vertical="center" wrapText="0"/>
    </xf>
    <xf borderId="0" fillId="0" fontId="3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11" fillId="0" fontId="4" numFmtId="0" xfId="0" applyAlignment="1" applyBorder="1" applyFont="1">
      <alignment horizontal="left" shrinkToFit="0" vertical="center" wrapText="1"/>
    </xf>
    <xf borderId="11" fillId="0" fontId="4" numFmtId="0" xfId="0" applyAlignment="1" applyBorder="1" applyFont="1">
      <alignment horizontal="left" shrinkToFit="0" vertical="center" wrapText="0"/>
    </xf>
    <xf borderId="11" fillId="0" fontId="4" numFmtId="49" xfId="0" applyAlignment="1" applyBorder="1" applyFont="1" applyNumberFormat="1">
      <alignment horizontal="center" shrinkToFit="0" vertical="center" wrapText="1"/>
    </xf>
    <xf borderId="11" fillId="0" fontId="4" numFmtId="1" xfId="0" applyAlignment="1" applyBorder="1" applyFont="1" applyNumberForma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1" fillId="4" fontId="12" numFmtId="0" xfId="0" applyAlignment="1" applyBorder="1" applyFill="1" applyFont="1">
      <alignment horizontal="center" shrinkToFit="0" vertical="center" wrapText="0"/>
    </xf>
    <xf borderId="11" fillId="5" fontId="12" numFmtId="0" xfId="0" applyAlignment="1" applyBorder="1" applyFill="1" applyFont="1">
      <alignment horizontal="center" shrinkToFit="0" vertical="center" wrapText="1"/>
    </xf>
    <xf borderId="0" fillId="0" fontId="13" numFmtId="0" xfId="0" applyFont="1"/>
    <xf borderId="0" fillId="0" fontId="3" numFmtId="9" xfId="0" applyAlignment="1" applyFont="1" applyNumberForma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1" xfId="0" applyAlignment="1" applyFont="1" applyNumberFormat="1">
      <alignment shrinkToFit="0" vertical="bottom" wrapText="0"/>
    </xf>
    <xf borderId="0" fillId="0" fontId="3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11" fillId="6" fontId="4" numFmtId="49" xfId="0" applyAlignment="1" applyBorder="1" applyFill="1" applyFont="1" applyNumberFormat="1">
      <alignment horizontal="center" shrinkToFit="0" vertical="center" wrapText="1"/>
    </xf>
    <xf borderId="11" fillId="6" fontId="4" numFmtId="1" xfId="0" applyAlignment="1" applyBorder="1" applyFont="1" applyNumberFormat="1">
      <alignment horizontal="center" shrinkToFit="0" vertical="center" wrapText="1"/>
    </xf>
    <xf borderId="11" fillId="2" fontId="4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1" fillId="7" fontId="14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horizontal="right" shrinkToFit="0" vertical="bottom" wrapText="0"/>
    </xf>
    <xf borderId="11" fillId="0" fontId="4" numFmtId="0" xfId="0" applyAlignment="1" applyBorder="1" applyFont="1">
      <alignment horizontal="center" shrinkToFit="0" vertical="center" wrapText="0"/>
    </xf>
    <xf borderId="11" fillId="3" fontId="10" numFmtId="0" xfId="0" applyAlignment="1" applyBorder="1" applyFont="1">
      <alignment shrinkToFit="0" vertical="bottom" wrapText="1"/>
    </xf>
    <xf borderId="11" fillId="3" fontId="9" numFmtId="49" xfId="0" applyAlignment="1" applyBorder="1" applyFont="1" applyNumberFormat="1">
      <alignment horizontal="center" shrinkToFit="0" vertical="center" wrapText="1"/>
    </xf>
    <xf borderId="11" fillId="3" fontId="9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shrinkToFit="0" vertical="bottom" wrapText="0"/>
    </xf>
    <xf borderId="11" fillId="0" fontId="15" numFmtId="0" xfId="0" applyAlignment="1" applyBorder="1" applyFont="1">
      <alignment shrinkToFit="0" vertical="center" wrapText="0"/>
    </xf>
    <xf borderId="11" fillId="3" fontId="9" numFmtId="49" xfId="0" applyAlignment="1" applyBorder="1" applyFont="1" applyNumberFormat="1">
      <alignment horizontal="center" shrinkToFit="0" vertical="bottom" wrapText="1"/>
    </xf>
    <xf borderId="11" fillId="3" fontId="9" numFmtId="0" xfId="0" applyAlignment="1" applyBorder="1" applyFont="1">
      <alignment horizontal="center" shrinkToFit="0" vertical="bottom" wrapText="1"/>
    </xf>
    <xf borderId="11" fillId="0" fontId="16" numFmtId="0" xfId="0" applyAlignment="1" applyBorder="1" applyFont="1">
      <alignment horizontal="right" shrinkToFit="0" vertical="center" wrapText="1"/>
    </xf>
    <xf borderId="11" fillId="0" fontId="16" numFmtId="0" xfId="0" applyAlignment="1" applyBorder="1" applyFont="1">
      <alignment horizontal="right" shrinkToFit="0" vertical="center" wrapText="0"/>
    </xf>
    <xf borderId="11" fillId="0" fontId="16" numFmtId="0" xfId="0" applyAlignment="1" applyBorder="1" applyFont="1">
      <alignment horizontal="center" shrinkToFit="0" vertical="center" wrapText="1"/>
    </xf>
    <xf borderId="11" fillId="0" fontId="16" numFmtId="0" xfId="0" applyAlignment="1" applyBorder="1" applyFont="1">
      <alignment horizontal="center" shrinkToFit="0" vertical="center" wrapText="0"/>
    </xf>
    <xf borderId="11" fillId="3" fontId="9" numFmtId="0" xfId="0" applyAlignment="1" applyBorder="1" applyFont="1">
      <alignment shrinkToFit="0" vertical="top" wrapText="0"/>
    </xf>
    <xf borderId="11" fillId="0" fontId="4" numFmtId="0" xfId="0" applyAlignment="1" applyBorder="1" applyFont="1">
      <alignment shrinkToFit="0" vertical="bottom" wrapText="1"/>
    </xf>
    <xf borderId="11" fillId="0" fontId="4" numFmtId="49" xfId="0" applyAlignment="1" applyBorder="1" applyFont="1" applyNumberFormat="1">
      <alignment horizontal="center" shrinkToFit="0" vertical="bottom" wrapText="0"/>
    </xf>
    <xf borderId="11" fillId="0" fontId="4" numFmtId="0" xfId="0" applyAlignment="1" applyBorder="1" applyFont="1">
      <alignment horizontal="center" shrinkToFit="0" vertical="bottom" wrapText="0"/>
    </xf>
    <xf borderId="11" fillId="0" fontId="9" numFmtId="0" xfId="0" applyAlignment="1" applyBorder="1" applyFont="1">
      <alignment horizontal="center" shrinkToFit="0" vertical="bottom" wrapText="0"/>
    </xf>
    <xf borderId="11" fillId="8" fontId="4" numFmtId="0" xfId="0" applyAlignment="1" applyBorder="1" applyFill="1" applyFont="1">
      <alignment horizontal="center" shrinkToFit="0" vertical="center" wrapText="0"/>
    </xf>
    <xf borderId="11" fillId="8" fontId="4" numFmtId="1" xfId="0" applyAlignment="1" applyBorder="1" applyFont="1" applyNumberFormat="1">
      <alignment horizontal="center" shrinkToFit="0" vertical="center" wrapText="1"/>
    </xf>
    <xf borderId="11" fillId="9" fontId="4" numFmtId="0" xfId="0" applyAlignment="1" applyBorder="1" applyFill="1" applyFont="1">
      <alignment horizontal="center" shrinkToFit="0" vertical="center" wrapText="0"/>
    </xf>
    <xf borderId="11" fillId="9" fontId="4" numFmtId="1" xfId="0" applyAlignment="1" applyBorder="1" applyFont="1" applyNumberFormat="1">
      <alignment horizontal="center" shrinkToFit="0" vertical="center" wrapText="0"/>
    </xf>
    <xf borderId="11" fillId="2" fontId="9" numFmtId="0" xfId="0" applyAlignment="1" applyBorder="1" applyFont="1">
      <alignment horizontal="center" shrinkToFit="0" vertical="bottom" wrapText="0"/>
    </xf>
    <xf borderId="11" fillId="7" fontId="12" numFmtId="0" xfId="0" applyAlignment="1" applyBorder="1" applyFont="1">
      <alignment horizontal="center" shrinkToFit="0" vertical="bottom" wrapText="0"/>
    </xf>
    <xf borderId="11" fillId="7" fontId="17" numFmtId="0" xfId="0" applyAlignment="1" applyBorder="1" applyFont="1">
      <alignment horizontal="center" readingOrder="0" shrinkToFit="0" vertical="bottom" wrapText="0"/>
    </xf>
    <xf borderId="11" fillId="5" fontId="12" numFmtId="0" xfId="0" applyAlignment="1" applyBorder="1" applyFont="1">
      <alignment horizontal="center" shrinkToFit="0" vertical="center" wrapText="0"/>
    </xf>
    <xf borderId="11" fillId="3" fontId="9" numFmtId="0" xfId="0" applyAlignment="1" applyBorder="1" applyFont="1">
      <alignment shrinkToFit="0" vertical="bottom" wrapText="0"/>
    </xf>
    <xf borderId="11" fillId="3" fontId="9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0"/>
    </xf>
    <xf borderId="11" fillId="3" fontId="10" numFmtId="0" xfId="0" applyAlignment="1" applyBorder="1" applyFont="1">
      <alignment shrinkToFit="0" vertical="bottom" wrapText="0"/>
    </xf>
    <xf borderId="11" fillId="3" fontId="10" numFmtId="0" xfId="0" applyAlignment="1" applyBorder="1" applyFont="1">
      <alignment shrinkToFit="0" vertical="center" wrapText="1"/>
    </xf>
    <xf borderId="11" fillId="3" fontId="10" numFmtId="49" xfId="0" applyAlignment="1" applyBorder="1" applyFont="1" applyNumberFormat="1">
      <alignment horizontal="center" shrinkToFit="0" vertical="center" wrapText="0"/>
    </xf>
    <xf borderId="11" fillId="3" fontId="10" numFmtId="0" xfId="0" applyAlignment="1" applyBorder="1" applyFont="1">
      <alignment horizontal="center" shrinkToFit="0" vertical="center" wrapText="0"/>
    </xf>
    <xf borderId="11" fillId="3" fontId="10" numFmtId="1" xfId="0" applyAlignment="1" applyBorder="1" applyFont="1" applyNumberFormat="1">
      <alignment horizontal="center" shrinkToFit="0" vertical="center" wrapText="0"/>
    </xf>
    <xf borderId="11" fillId="2" fontId="4" numFmtId="0" xfId="0" applyAlignment="1" applyBorder="1" applyFont="1">
      <alignment shrinkToFit="0" vertical="center" wrapText="1"/>
    </xf>
    <xf borderId="11" fillId="0" fontId="4" numFmtId="49" xfId="0" applyAlignment="1" applyBorder="1" applyFont="1" applyNumberForma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center" wrapText="0"/>
    </xf>
    <xf borderId="11" fillId="0" fontId="4" numFmtId="0" xfId="0" applyAlignment="1" applyBorder="1" applyFont="1">
      <alignment shrinkToFit="0" vertical="center" wrapText="1"/>
    </xf>
    <xf borderId="0" fillId="0" fontId="18" numFmtId="0" xfId="0" applyAlignment="1" applyFont="1">
      <alignment shrinkToFit="0" vertical="bottom" wrapText="0"/>
    </xf>
    <xf borderId="11" fillId="0" fontId="4" numFmtId="0" xfId="0" applyAlignment="1" applyBorder="1" applyFont="1">
      <alignment shrinkToFit="0" vertical="top" wrapText="0"/>
    </xf>
    <xf borderId="11" fillId="2" fontId="9" numFmtId="0" xfId="0" applyAlignment="1" applyBorder="1" applyFont="1">
      <alignment horizontal="center" shrinkToFit="0" vertical="center" wrapText="0"/>
    </xf>
    <xf borderId="11" fillId="6" fontId="4" numFmtId="0" xfId="0" applyAlignment="1" applyBorder="1" applyFont="1">
      <alignment horizontal="center" shrinkToFit="0" vertical="center" wrapText="0"/>
    </xf>
    <xf borderId="11" fillId="6" fontId="4" numFmtId="0" xfId="0" applyAlignment="1" applyBorder="1" applyFont="1">
      <alignment shrinkToFit="0" vertical="bottom" wrapText="0"/>
    </xf>
    <xf borderId="11" fillId="6" fontId="4" numFmtId="49" xfId="0" applyAlignment="1" applyBorder="1" applyFont="1" applyNumberFormat="1">
      <alignment horizontal="center" shrinkToFit="0" vertical="center" wrapText="0"/>
    </xf>
    <xf borderId="11" fillId="6" fontId="19" numFmtId="0" xfId="0" applyAlignment="1" applyBorder="1" applyFont="1">
      <alignment horizontal="center" shrinkToFit="0" vertical="center" wrapText="0"/>
    </xf>
    <xf borderId="11" fillId="0" fontId="19" numFmtId="0" xfId="0" applyAlignment="1" applyBorder="1" applyFont="1">
      <alignment horizontal="center" shrinkToFit="0" vertical="center" wrapText="0"/>
    </xf>
    <xf borderId="11" fillId="6" fontId="16" numFmtId="0" xfId="0" applyAlignment="1" applyBorder="1" applyFont="1">
      <alignment horizontal="center" shrinkToFit="0" vertical="center" wrapText="0"/>
    </xf>
    <xf borderId="11" fillId="6" fontId="4" numFmtId="0" xfId="0" applyAlignment="1" applyBorder="1" applyFont="1">
      <alignment shrinkToFit="0" vertical="top" wrapText="0"/>
    </xf>
    <xf borderId="11" fillId="2" fontId="4" numFmtId="0" xfId="0" applyAlignment="1" applyBorder="1" applyFont="1">
      <alignment horizontal="center" shrinkToFit="0" vertical="center" wrapText="0"/>
    </xf>
    <xf borderId="11" fillId="0" fontId="4" numFmtId="0" xfId="0" applyAlignment="1" applyBorder="1" applyFont="1">
      <alignment horizontal="center" readingOrder="0" shrinkToFit="0" vertical="center" wrapText="0"/>
    </xf>
    <xf borderId="11" fillId="4" fontId="17" numFmtId="0" xfId="0" applyAlignment="1" applyBorder="1" applyFont="1">
      <alignment horizontal="center" readingOrder="0" shrinkToFit="0" vertical="center" wrapText="0"/>
    </xf>
    <xf borderId="11" fillId="3" fontId="9" numFmtId="0" xfId="0" applyAlignment="1" applyBorder="1" applyFont="1">
      <alignment shrinkToFit="0" vertical="center" wrapText="0"/>
    </xf>
    <xf borderId="11" fillId="0" fontId="20" numFmtId="49" xfId="0" applyAlignment="1" applyBorder="1" applyFont="1" applyNumberFormat="1">
      <alignment horizontal="center" shrinkToFit="0" vertical="center" wrapText="0"/>
    </xf>
    <xf borderId="11" fillId="5" fontId="17" numFmtId="0" xfId="0" applyAlignment="1" applyBorder="1" applyFont="1">
      <alignment horizontal="center" readingOrder="0" shrinkToFit="0" vertical="center" wrapText="0"/>
    </xf>
    <xf borderId="11" fillId="6" fontId="20" numFmtId="0" xfId="0" applyAlignment="1" applyBorder="1" applyFont="1">
      <alignment horizontal="center" shrinkToFit="0" vertical="center" wrapText="0"/>
    </xf>
    <xf borderId="11" fillId="0" fontId="4" numFmtId="0" xfId="0" applyAlignment="1" applyBorder="1" applyFont="1">
      <alignment horizontal="left" shrinkToFit="0" vertical="top" wrapText="0"/>
    </xf>
    <xf borderId="11" fillId="0" fontId="4" numFmtId="0" xfId="0" applyAlignment="1" applyBorder="1" applyFont="1">
      <alignment shrinkToFit="0" vertical="top" wrapText="1"/>
    </xf>
    <xf borderId="11" fillId="0" fontId="9" numFmtId="0" xfId="0" applyAlignment="1" applyBorder="1" applyFont="1">
      <alignment horizontal="left" shrinkToFit="0" vertical="top" wrapText="0"/>
    </xf>
    <xf borderId="11" fillId="0" fontId="4" numFmtId="0" xfId="0" applyAlignment="1" applyBorder="1" applyFont="1">
      <alignment horizontal="left" shrinkToFit="0" vertical="top" wrapText="1"/>
    </xf>
    <xf borderId="11" fillId="0" fontId="20" numFmtId="0" xfId="0" applyAlignment="1" applyBorder="1" applyFont="1">
      <alignment horizontal="center" shrinkToFit="0" vertical="center" wrapText="0"/>
    </xf>
    <xf borderId="11" fillId="0" fontId="20" numFmtId="0" xfId="0" applyAlignment="1" applyBorder="1" applyFont="1">
      <alignment horizontal="center" shrinkToFit="0" vertical="bottom" wrapText="0"/>
    </xf>
    <xf borderId="11" fillId="0" fontId="9" numFmtId="0" xfId="0" applyAlignment="1" applyBorder="1" applyFont="1">
      <alignment horizontal="left" shrinkToFit="0" vertical="bottom" wrapText="1"/>
    </xf>
    <xf borderId="11" fillId="0" fontId="20" numFmtId="49" xfId="0" applyAlignment="1" applyBorder="1" applyFont="1" applyNumberFormat="1">
      <alignment horizontal="center" shrinkToFit="0" vertical="bottom" wrapText="0"/>
    </xf>
    <xf borderId="11" fillId="0" fontId="9" numFmtId="0" xfId="0" applyAlignment="1" applyBorder="1" applyFont="1">
      <alignment shrinkToFit="0" vertical="top" wrapText="0"/>
    </xf>
    <xf borderId="11" fillId="0" fontId="20" numFmtId="0" xfId="0" applyAlignment="1" applyBorder="1" applyFont="1">
      <alignment shrinkToFit="0" vertical="center" wrapText="1"/>
    </xf>
    <xf borderId="11" fillId="0" fontId="16" numFmtId="0" xfId="0" applyAlignment="1" applyBorder="1" applyFont="1">
      <alignment horizontal="right" shrinkToFit="0" vertical="top" wrapText="0"/>
    </xf>
    <xf borderId="11" fillId="0" fontId="21" numFmtId="0" xfId="0" applyAlignment="1" applyBorder="1" applyFont="1">
      <alignment horizontal="right" shrinkToFit="0" vertical="center" wrapText="1"/>
    </xf>
    <xf borderId="11" fillId="0" fontId="16" numFmtId="49" xfId="0" applyAlignment="1" applyBorder="1" applyFont="1" applyNumberFormat="1">
      <alignment horizontal="center" shrinkToFit="0" vertical="center" wrapText="0"/>
    </xf>
    <xf borderId="11" fillId="0" fontId="9" numFmtId="0" xfId="0" applyAlignment="1" applyBorder="1" applyFont="1">
      <alignment shrinkToFit="0" vertical="bottom" wrapText="0"/>
    </xf>
    <xf borderId="11" fillId="0" fontId="9" numFmtId="0" xfId="0" applyAlignment="1" applyBorder="1" applyFont="1">
      <alignment shrinkToFit="0" vertical="center" wrapText="1"/>
    </xf>
    <xf borderId="11" fillId="0" fontId="12" numFmtId="0" xfId="0" applyAlignment="1" applyBorder="1" applyFont="1">
      <alignment horizontal="center" shrinkToFit="0" vertical="center" wrapText="0"/>
    </xf>
    <xf borderId="11" fillId="0" fontId="16" numFmtId="0" xfId="0" applyAlignment="1" applyBorder="1" applyFont="1">
      <alignment horizontal="right" shrinkToFit="0" vertical="bottom" wrapText="0"/>
    </xf>
    <xf borderId="11" fillId="2" fontId="16" numFmtId="0" xfId="0" applyAlignment="1" applyBorder="1" applyFont="1">
      <alignment horizontal="right" shrinkToFit="0" vertical="top" wrapText="1"/>
    </xf>
    <xf borderId="11" fillId="6" fontId="16" numFmtId="49" xfId="0" applyAlignment="1" applyBorder="1" applyFont="1" applyNumberFormat="1">
      <alignment horizontal="center" shrinkToFit="0" vertical="center" wrapText="0"/>
    </xf>
    <xf borderId="11" fillId="2" fontId="16" numFmtId="0" xfId="0" applyAlignment="1" applyBorder="1" applyFont="1">
      <alignment horizontal="right" shrinkToFit="0" vertical="top" wrapText="0"/>
    </xf>
    <xf borderId="11" fillId="6" fontId="4" numFmtId="0" xfId="0" applyAlignment="1" applyBorder="1" applyFont="1">
      <alignment horizontal="center" readingOrder="0" shrinkToFit="0" vertical="center" wrapText="0"/>
    </xf>
    <xf borderId="11" fillId="0" fontId="9" numFmtId="0" xfId="0" applyAlignment="1" applyBorder="1" applyFont="1">
      <alignment horizontal="left" shrinkToFit="0" vertical="bottom" wrapText="0"/>
    </xf>
    <xf borderId="11" fillId="0" fontId="9" numFmtId="0" xfId="0" applyAlignment="1" applyBorder="1" applyFont="1">
      <alignment horizontal="left" shrinkToFit="0" vertical="top" wrapText="1"/>
    </xf>
    <xf borderId="11" fillId="6" fontId="10" numFmtId="0" xfId="0" applyAlignment="1" applyBorder="1" applyFont="1">
      <alignment horizontal="center" shrinkToFit="0" vertical="center" wrapText="0"/>
    </xf>
    <xf borderId="11" fillId="2" fontId="9" numFmtId="0" xfId="0" applyAlignment="1" applyBorder="1" applyFont="1">
      <alignment horizontal="left" shrinkToFit="0" vertical="top" wrapText="1"/>
    </xf>
    <xf borderId="11" fillId="3" fontId="4" numFmtId="0" xfId="0" applyAlignment="1" applyBorder="1" applyFont="1">
      <alignment shrinkToFit="0" vertical="bottom" wrapText="0"/>
    </xf>
    <xf borderId="11" fillId="3" fontId="9" numFmtId="49" xfId="0" applyAlignment="1" applyBorder="1" applyFont="1" applyNumberFormat="1">
      <alignment horizontal="center" shrinkToFit="0" vertical="bottom" wrapText="0"/>
    </xf>
    <xf borderId="11" fillId="3" fontId="9" numFmtId="1" xfId="0" applyAlignment="1" applyBorder="1" applyFont="1" applyNumberFormat="1">
      <alignment horizontal="center" shrinkToFit="0" vertical="bottom" wrapText="0"/>
    </xf>
    <xf borderId="11" fillId="3" fontId="9" numFmtId="0" xfId="0" applyAlignment="1" applyBorder="1" applyFont="1">
      <alignment horizontal="center" shrinkToFit="0" vertical="bottom" wrapText="0"/>
    </xf>
    <xf borderId="11" fillId="6" fontId="22" numFmtId="0" xfId="0" applyAlignment="1" applyBorder="1" applyFont="1">
      <alignment shrinkToFit="0" vertical="center" wrapText="0"/>
    </xf>
    <xf borderId="11" fillId="6" fontId="22" numFmtId="0" xfId="0" applyAlignment="1" applyBorder="1" applyFont="1">
      <alignment shrinkToFit="0" vertical="center" wrapText="1"/>
    </xf>
    <xf borderId="11" fillId="6" fontId="22" numFmtId="49" xfId="0" applyAlignment="1" applyBorder="1" applyFont="1" applyNumberFormat="1">
      <alignment horizontal="center" shrinkToFit="0" vertical="center" wrapText="0"/>
    </xf>
    <xf borderId="11" fillId="6" fontId="23" numFmtId="0" xfId="0" applyAlignment="1" applyBorder="1" applyFont="1">
      <alignment horizontal="center" shrinkToFit="0" vertical="center" wrapText="0"/>
    </xf>
    <xf borderId="11" fillId="6" fontId="23" numFmtId="0" xfId="0" applyAlignment="1" applyBorder="1" applyFont="1">
      <alignment horizontal="center" shrinkToFit="0" vertical="bottom" wrapText="0"/>
    </xf>
    <xf borderId="11" fillId="6" fontId="22" numFmtId="0" xfId="0" applyAlignment="1" applyBorder="1" applyFont="1">
      <alignment horizontal="center" shrinkToFit="0" vertical="bottom" wrapText="0"/>
    </xf>
    <xf borderId="11" fillId="6" fontId="23" numFmtId="49" xfId="0" applyAlignment="1" applyBorder="1" applyFont="1" applyNumberFormat="1">
      <alignment horizontal="center" shrinkToFit="0" vertical="center" wrapText="0"/>
    </xf>
    <xf borderId="11" fillId="6" fontId="20" numFmtId="0" xfId="0" applyAlignment="1" applyBorder="1" applyFont="1">
      <alignment shrinkToFit="0" vertical="center" wrapText="0"/>
    </xf>
    <xf borderId="11" fillId="6" fontId="20" numFmtId="0" xfId="0" applyAlignment="1" applyBorder="1" applyFont="1">
      <alignment shrinkToFit="0" vertical="center" wrapText="1"/>
    </xf>
    <xf borderId="11" fillId="6" fontId="19" numFmtId="49" xfId="0" applyAlignment="1" applyBorder="1" applyFont="1" applyNumberFormat="1">
      <alignment horizontal="center" shrinkToFit="0" vertical="center" wrapText="0"/>
    </xf>
    <xf borderId="11" fillId="6" fontId="19" numFmtId="0" xfId="0" applyAlignment="1" applyBorder="1" applyFont="1">
      <alignment horizontal="center" shrinkToFit="0" vertical="bottom" wrapText="0"/>
    </xf>
    <xf borderId="11" fillId="6" fontId="20" numFmtId="0" xfId="0" applyAlignment="1" applyBorder="1" applyFont="1">
      <alignment horizontal="center" shrinkToFit="0" vertical="bottom" wrapText="0"/>
    </xf>
    <xf borderId="11" fillId="6" fontId="20" numFmtId="49" xfId="0" applyAlignment="1" applyBorder="1" applyFont="1" applyNumberFormat="1">
      <alignment horizontal="center" shrinkToFit="0" vertical="center" wrapText="0"/>
    </xf>
    <xf borderId="6" fillId="0" fontId="4" numFmtId="0" xfId="0" applyAlignment="1" applyBorder="1" applyFont="1">
      <alignment horizontal="left" shrinkToFit="0" vertical="center" wrapText="0"/>
    </xf>
    <xf borderId="5" fillId="0" fontId="9" numFmtId="0" xfId="0" applyAlignment="1" applyBorder="1" applyFont="1">
      <alignment horizontal="center" shrinkToFit="0" textRotation="90" vertical="center" wrapText="0"/>
    </xf>
    <xf borderId="6" fillId="0" fontId="4" numFmtId="0" xfId="0" applyAlignment="1" applyBorder="1" applyFont="1">
      <alignment horizontal="center" shrinkToFit="0" vertical="center" wrapText="0"/>
    </xf>
    <xf borderId="13" fillId="0" fontId="7" numFmtId="0" xfId="0" applyAlignment="1" applyBorder="1" applyFont="1">
      <alignment horizontal="center" shrinkToFit="0" vertical="center" wrapText="0"/>
    </xf>
    <xf borderId="6" fillId="0" fontId="9" numFmtId="0" xfId="0" applyAlignment="1" applyBorder="1" applyFont="1">
      <alignment horizontal="left" shrinkToFit="0" vertical="center" wrapText="0"/>
    </xf>
    <xf borderId="6" fillId="0" fontId="4" numFmtId="0" xfId="0" applyAlignment="1" applyBorder="1" applyFont="1">
      <alignment horizontal="left" shrinkToFit="0" vertical="top" wrapText="0"/>
    </xf>
    <xf borderId="6" fillId="0" fontId="4" numFmtId="0" xfId="0" applyAlignment="1" applyBorder="1" applyFont="1">
      <alignment horizontal="left" shrinkToFit="0" vertical="center" wrapText="1"/>
    </xf>
    <xf borderId="14" fillId="0" fontId="4" numFmtId="0" xfId="0" applyAlignment="1" applyBorder="1" applyFont="1">
      <alignment horizontal="left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0" fillId="0" fontId="3" numFmtId="0" xfId="0" applyAlignment="1" applyFont="1">
      <alignment shrinkToFit="0" vertical="bottom" wrapText="1"/>
    </xf>
    <xf borderId="0" fillId="0" fontId="3" numFmtId="49" xfId="0" applyAlignment="1" applyFont="1" applyNumberFormat="1">
      <alignment shrinkToFit="0" vertical="bottom" wrapText="0"/>
    </xf>
    <xf borderId="4" fillId="5" fontId="24" numFmtId="0" xfId="0" applyAlignment="1" applyBorder="1" applyFont="1">
      <alignment horizontal="center" shrinkToFit="0" vertical="bottom" wrapText="0"/>
    </xf>
    <xf borderId="4" fillId="10" fontId="3" numFmtId="0" xfId="0" applyAlignment="1" applyBorder="1" applyFill="1" applyFont="1">
      <alignment horizontal="center" shrinkToFit="0" vertical="bottom" wrapText="0"/>
    </xf>
    <xf borderId="0" fillId="0" fontId="7" numFmtId="0" xfId="0" applyAlignment="1" applyFont="1">
      <alignment horizontal="center" shrinkToFit="0" vertical="center" wrapText="0"/>
    </xf>
    <xf borderId="4" fillId="6" fontId="19" numFmtId="0" xfId="0" applyAlignment="1" applyBorder="1" applyFont="1">
      <alignment horizontal="center" shrinkToFit="0" vertical="center" wrapText="0"/>
    </xf>
    <xf borderId="4" fillId="4" fontId="12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39.43"/>
    <col customWidth="1" min="3" max="3" width="9.86"/>
    <col customWidth="1" min="4" max="5" width="5.71"/>
    <col customWidth="1" min="6" max="6" width="8.14"/>
    <col customWidth="1" min="7" max="7" width="6.29"/>
    <col customWidth="1" min="8" max="8" width="5.0"/>
    <col customWidth="1" min="9" max="10" width="5.57"/>
    <col customWidth="1" min="11" max="11" width="4.71"/>
    <col customWidth="1" min="12" max="12" width="5.71"/>
    <col customWidth="1" min="13" max="14" width="5.14"/>
    <col customWidth="1" min="15" max="15" width="5.86"/>
    <col customWidth="1" min="16" max="16" width="5.29"/>
    <col customWidth="1" min="17" max="17" width="4.86"/>
    <col customWidth="1" min="18" max="18" width="5.14"/>
    <col customWidth="1" min="19" max="19" width="5.57"/>
    <col customWidth="1" min="20" max="20" width="5.14"/>
    <col customWidth="1" min="21" max="21" width="4.29"/>
    <col customWidth="1" min="22" max="22" width="6.14"/>
    <col customWidth="1" min="23" max="23" width="4.29"/>
    <col customWidth="1" min="24" max="24" width="4.0"/>
    <col customWidth="1" min="25" max="44" width="8.0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Y1" s="5"/>
    </row>
    <row r="2" ht="15.0" customHeight="1">
      <c r="A2" s="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/>
      <c r="Y2" s="7"/>
    </row>
    <row r="3" ht="15.75" customHeight="1">
      <c r="A3" s="8"/>
      <c r="B3" s="9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10"/>
      <c r="Y3" s="7"/>
    </row>
    <row r="4" ht="21.0" customHeight="1">
      <c r="A4" s="11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4"/>
      <c r="I4" s="14"/>
      <c r="J4" s="14"/>
      <c r="K4" s="15"/>
      <c r="L4" s="13" t="s">
        <v>7</v>
      </c>
      <c r="M4" s="14"/>
      <c r="N4" s="14"/>
      <c r="O4" s="14"/>
      <c r="P4" s="14"/>
      <c r="Q4" s="14"/>
      <c r="R4" s="14"/>
      <c r="S4" s="15"/>
      <c r="T4" s="4"/>
    </row>
    <row r="5" ht="26.25" customHeight="1">
      <c r="A5" s="16"/>
      <c r="B5" s="16"/>
      <c r="C5" s="16"/>
      <c r="D5" s="17" t="s">
        <v>8</v>
      </c>
      <c r="E5" s="17" t="s">
        <v>9</v>
      </c>
      <c r="F5" s="17" t="s">
        <v>10</v>
      </c>
      <c r="G5" s="13" t="s">
        <v>11</v>
      </c>
      <c r="H5" s="14"/>
      <c r="I5" s="14"/>
      <c r="J5" s="14"/>
      <c r="K5" s="15"/>
      <c r="L5" s="18" t="s">
        <v>12</v>
      </c>
      <c r="M5" s="15"/>
      <c r="N5" s="18" t="s">
        <v>13</v>
      </c>
      <c r="O5" s="15"/>
      <c r="P5" s="18" t="s">
        <v>14</v>
      </c>
      <c r="Q5" s="15"/>
      <c r="R5" s="18" t="s">
        <v>15</v>
      </c>
      <c r="S5" s="15"/>
      <c r="T5" s="4"/>
    </row>
    <row r="6" ht="15.0" customHeight="1">
      <c r="A6" s="16"/>
      <c r="B6" s="16"/>
      <c r="C6" s="16"/>
      <c r="D6" s="16"/>
      <c r="E6" s="16"/>
      <c r="F6" s="16"/>
      <c r="G6" s="19" t="s">
        <v>16</v>
      </c>
      <c r="H6" s="13" t="s">
        <v>17</v>
      </c>
      <c r="I6" s="14"/>
      <c r="J6" s="14"/>
      <c r="K6" s="15"/>
      <c r="L6" s="17" t="s">
        <v>18</v>
      </c>
      <c r="M6" s="17" t="s">
        <v>19</v>
      </c>
      <c r="N6" s="17" t="s">
        <v>20</v>
      </c>
      <c r="O6" s="17" t="s">
        <v>21</v>
      </c>
      <c r="P6" s="17" t="s">
        <v>22</v>
      </c>
      <c r="Q6" s="17" t="s">
        <v>23</v>
      </c>
      <c r="R6" s="17" t="s">
        <v>24</v>
      </c>
      <c r="S6" s="17" t="s">
        <v>25</v>
      </c>
      <c r="T6" s="4"/>
    </row>
    <row r="7" ht="76.5" customHeight="1">
      <c r="A7" s="20"/>
      <c r="B7" s="20"/>
      <c r="C7" s="20"/>
      <c r="D7" s="20"/>
      <c r="E7" s="20"/>
      <c r="F7" s="20"/>
      <c r="G7" s="20"/>
      <c r="H7" s="21" t="s">
        <v>26</v>
      </c>
      <c r="I7" s="21" t="s">
        <v>27</v>
      </c>
      <c r="J7" s="21" t="s">
        <v>28</v>
      </c>
      <c r="K7" s="21" t="s">
        <v>29</v>
      </c>
      <c r="L7" s="20"/>
      <c r="M7" s="20"/>
      <c r="N7" s="20"/>
      <c r="O7" s="20"/>
      <c r="P7" s="20"/>
      <c r="Q7" s="20"/>
      <c r="R7" s="20"/>
      <c r="S7" s="20"/>
      <c r="T7" s="4"/>
    </row>
    <row r="8" ht="10.5" customHeight="1">
      <c r="A8" s="22">
        <v>1.0</v>
      </c>
      <c r="B8" s="22">
        <v>2.0</v>
      </c>
      <c r="C8" s="23">
        <v>3.0</v>
      </c>
      <c r="D8" s="22">
        <v>4.0</v>
      </c>
      <c r="E8" s="23">
        <v>5.0</v>
      </c>
      <c r="F8" s="22">
        <v>6.0</v>
      </c>
      <c r="G8" s="23">
        <v>7.0</v>
      </c>
      <c r="H8" s="22">
        <v>8.0</v>
      </c>
      <c r="I8" s="23">
        <v>9.0</v>
      </c>
      <c r="J8" s="22">
        <v>10.0</v>
      </c>
      <c r="K8" s="23">
        <v>11.0</v>
      </c>
      <c r="L8" s="22">
        <v>12.0</v>
      </c>
      <c r="M8" s="23">
        <v>13.0</v>
      </c>
      <c r="N8" s="22">
        <v>14.0</v>
      </c>
      <c r="O8" s="23">
        <v>15.0</v>
      </c>
      <c r="P8" s="22">
        <v>16.0</v>
      </c>
      <c r="Q8" s="23">
        <v>17.0</v>
      </c>
      <c r="R8" s="22">
        <v>18.0</v>
      </c>
      <c r="S8" s="23">
        <v>19.0</v>
      </c>
      <c r="T8" s="4"/>
    </row>
    <row r="9" ht="24.0" customHeight="1">
      <c r="A9" s="24" t="s">
        <v>30</v>
      </c>
      <c r="B9" s="25" t="s">
        <v>31</v>
      </c>
      <c r="C9" s="26" t="s">
        <v>32</v>
      </c>
      <c r="D9" s="27">
        <f t="shared" ref="D9:S9" si="1">SUM(D10+D19+D23)</f>
        <v>2106</v>
      </c>
      <c r="E9" s="27">
        <f t="shared" si="1"/>
        <v>464</v>
      </c>
      <c r="F9" s="27">
        <f t="shared" si="1"/>
        <v>702</v>
      </c>
      <c r="G9" s="28">
        <f t="shared" si="1"/>
        <v>1404</v>
      </c>
      <c r="H9" s="28">
        <f t="shared" si="1"/>
        <v>728</v>
      </c>
      <c r="I9" s="28">
        <f t="shared" si="1"/>
        <v>676</v>
      </c>
      <c r="J9" s="28">
        <f t="shared" si="1"/>
        <v>0</v>
      </c>
      <c r="K9" s="26">
        <f t="shared" si="1"/>
        <v>0</v>
      </c>
      <c r="L9" s="28">
        <f t="shared" si="1"/>
        <v>594</v>
      </c>
      <c r="M9" s="28">
        <f t="shared" si="1"/>
        <v>810</v>
      </c>
      <c r="N9" s="28">
        <f t="shared" si="1"/>
        <v>0</v>
      </c>
      <c r="O9" s="28">
        <f t="shared" si="1"/>
        <v>0</v>
      </c>
      <c r="P9" s="28">
        <f t="shared" si="1"/>
        <v>0</v>
      </c>
      <c r="Q9" s="26">
        <f t="shared" si="1"/>
        <v>0</v>
      </c>
      <c r="R9" s="28">
        <f t="shared" si="1"/>
        <v>0</v>
      </c>
      <c r="S9" s="28">
        <f t="shared" si="1"/>
        <v>0</v>
      </c>
      <c r="T9" s="4">
        <f t="shared" ref="T9:T82" si="4">SUM(L9:S9)</f>
        <v>1404</v>
      </c>
      <c r="U9" s="29">
        <f t="shared" ref="U9:U27" si="5">T9-G9</f>
        <v>0</v>
      </c>
    </row>
    <row r="10" ht="24.0" customHeight="1">
      <c r="A10" s="24" t="s">
        <v>33</v>
      </c>
      <c r="B10" s="30" t="s">
        <v>34</v>
      </c>
      <c r="C10" s="26" t="s">
        <v>35</v>
      </c>
      <c r="D10" s="27">
        <f t="shared" ref="D10:J10" si="2">SUM(D11:D18)</f>
        <v>1265</v>
      </c>
      <c r="E10" s="27">
        <f t="shared" si="2"/>
        <v>292</v>
      </c>
      <c r="F10" s="27">
        <f t="shared" si="2"/>
        <v>422</v>
      </c>
      <c r="G10" s="28">
        <f t="shared" si="2"/>
        <v>843</v>
      </c>
      <c r="H10" s="28">
        <f t="shared" si="2"/>
        <v>369</v>
      </c>
      <c r="I10" s="28">
        <f t="shared" si="2"/>
        <v>474</v>
      </c>
      <c r="J10" s="28">
        <f t="shared" si="2"/>
        <v>0</v>
      </c>
      <c r="K10" s="28">
        <f>SUM(K11:K17)</f>
        <v>0</v>
      </c>
      <c r="L10" s="28">
        <f t="shared" ref="L10:S10" si="3">SUM(L11:L18)</f>
        <v>315</v>
      </c>
      <c r="M10" s="28">
        <f t="shared" si="3"/>
        <v>528</v>
      </c>
      <c r="N10" s="28">
        <f t="shared" si="3"/>
        <v>0</v>
      </c>
      <c r="O10" s="28">
        <f t="shared" si="3"/>
        <v>0</v>
      </c>
      <c r="P10" s="28">
        <f t="shared" si="3"/>
        <v>0</v>
      </c>
      <c r="Q10" s="28">
        <f t="shared" si="3"/>
        <v>0</v>
      </c>
      <c r="R10" s="28">
        <f t="shared" si="3"/>
        <v>0</v>
      </c>
      <c r="S10" s="28">
        <f t="shared" si="3"/>
        <v>0</v>
      </c>
      <c r="T10" s="4">
        <f t="shared" si="4"/>
        <v>843</v>
      </c>
      <c r="U10" s="29">
        <f t="shared" si="5"/>
        <v>0</v>
      </c>
      <c r="AH10" s="31" t="s">
        <v>36</v>
      </c>
      <c r="AJ10" s="31"/>
      <c r="AN10" s="32" t="s">
        <v>37</v>
      </c>
      <c r="AO10" s="33" t="s">
        <v>38</v>
      </c>
      <c r="AP10" s="32" t="s">
        <v>39</v>
      </c>
      <c r="AQ10" s="32" t="s">
        <v>40</v>
      </c>
    </row>
    <row r="11" ht="12.75" customHeight="1">
      <c r="A11" s="34" t="s">
        <v>41</v>
      </c>
      <c r="B11" s="35" t="s">
        <v>42</v>
      </c>
      <c r="C11" s="36" t="s">
        <v>43</v>
      </c>
      <c r="D11" s="37">
        <f t="shared" ref="D11:D18" si="6">F11+G11</f>
        <v>120</v>
      </c>
      <c r="E11" s="37">
        <v>50.0</v>
      </c>
      <c r="F11" s="37">
        <f>G11/2</f>
        <v>40</v>
      </c>
      <c r="G11" s="38">
        <f t="shared" ref="G11:G18" si="7">SUM(H11:K11)</f>
        <v>80</v>
      </c>
      <c r="H11" s="38">
        <v>48.0</v>
      </c>
      <c r="I11" s="38">
        <v>32.0</v>
      </c>
      <c r="J11" s="38"/>
      <c r="K11" s="39"/>
      <c r="L11" s="40">
        <v>35.0</v>
      </c>
      <c r="M11" s="41">
        <v>45.0</v>
      </c>
      <c r="N11" s="38"/>
      <c r="O11" s="39"/>
      <c r="P11" s="39"/>
      <c r="Q11" s="39"/>
      <c r="R11" s="39"/>
      <c r="S11" s="39"/>
      <c r="T11" s="4">
        <f t="shared" si="4"/>
        <v>80</v>
      </c>
      <c r="U11" s="29">
        <f t="shared" si="5"/>
        <v>0</v>
      </c>
      <c r="AH11" s="42" t="s">
        <v>44</v>
      </c>
      <c r="AI11" s="42" t="s">
        <v>45</v>
      </c>
      <c r="AJ11" s="43">
        <v>0.6</v>
      </c>
      <c r="AK11" s="43">
        <v>0.4</v>
      </c>
      <c r="AN11" s="31" t="s">
        <v>44</v>
      </c>
      <c r="AQ11" s="31"/>
    </row>
    <row r="12" ht="12.75" customHeight="1">
      <c r="A12" s="34" t="s">
        <v>46</v>
      </c>
      <c r="B12" s="35" t="s">
        <v>47</v>
      </c>
      <c r="C12" s="36" t="s">
        <v>48</v>
      </c>
      <c r="D12" s="37">
        <f t="shared" si="6"/>
        <v>176</v>
      </c>
      <c r="E12" s="37">
        <v>30.0</v>
      </c>
      <c r="F12" s="37">
        <v>59.0</v>
      </c>
      <c r="G12" s="38">
        <f t="shared" si="7"/>
        <v>117</v>
      </c>
      <c r="H12" s="38">
        <v>81.0</v>
      </c>
      <c r="I12" s="38">
        <v>36.0</v>
      </c>
      <c r="J12" s="38"/>
      <c r="K12" s="39"/>
      <c r="L12" s="38">
        <v>50.0</v>
      </c>
      <c r="M12" s="40">
        <v>67.0</v>
      </c>
      <c r="N12" s="38"/>
      <c r="O12" s="39"/>
      <c r="P12" s="39"/>
      <c r="Q12" s="39"/>
      <c r="R12" s="39"/>
      <c r="S12" s="39"/>
      <c r="T12" s="4">
        <f t="shared" si="4"/>
        <v>117</v>
      </c>
      <c r="U12" s="29">
        <f t="shared" si="5"/>
        <v>0</v>
      </c>
      <c r="AG12" s="44" t="s">
        <v>49</v>
      </c>
      <c r="AH12" s="42">
        <v>39.0</v>
      </c>
      <c r="AI12" s="42">
        <f>AH12*36</f>
        <v>1404</v>
      </c>
      <c r="AJ12" s="45">
        <f>AI12*AJ11</f>
        <v>842.4</v>
      </c>
      <c r="AK12" s="45">
        <f>AI12*AK11</f>
        <v>561.6</v>
      </c>
      <c r="AM12" s="46" t="s">
        <v>50</v>
      </c>
      <c r="AN12" s="47">
        <v>11.0</v>
      </c>
      <c r="AO12" s="42">
        <v>2.0</v>
      </c>
      <c r="AP12" s="42">
        <v>39.0</v>
      </c>
      <c r="AR12" s="42">
        <f t="shared" ref="AR12:AR15" si="8">SUM(AN12:AQ12)</f>
        <v>52</v>
      </c>
    </row>
    <row r="13" ht="12.75" customHeight="1">
      <c r="A13" s="34" t="s">
        <v>51</v>
      </c>
      <c r="B13" s="35" t="s">
        <v>52</v>
      </c>
      <c r="C13" s="36" t="s">
        <v>53</v>
      </c>
      <c r="D13" s="37">
        <f t="shared" si="6"/>
        <v>175.5</v>
      </c>
      <c r="E13" s="37">
        <v>50.0</v>
      </c>
      <c r="F13" s="37">
        <f t="shared" ref="F13:F18" si="9">G13/2</f>
        <v>58.5</v>
      </c>
      <c r="G13" s="38">
        <f t="shared" si="7"/>
        <v>117</v>
      </c>
      <c r="H13" s="38">
        <v>0.0</v>
      </c>
      <c r="I13" s="38">
        <v>117.0</v>
      </c>
      <c r="J13" s="38"/>
      <c r="K13" s="38" t="s">
        <v>54</v>
      </c>
      <c r="L13" s="38">
        <v>52.0</v>
      </c>
      <c r="M13" s="41">
        <v>65.0</v>
      </c>
      <c r="N13" s="38"/>
      <c r="O13" s="39"/>
      <c r="P13" s="39"/>
      <c r="Q13" s="39"/>
      <c r="R13" s="39"/>
      <c r="S13" s="39"/>
      <c r="T13" s="4">
        <f t="shared" si="4"/>
        <v>117</v>
      </c>
      <c r="U13" s="29">
        <f t="shared" si="5"/>
        <v>0</v>
      </c>
      <c r="AG13" s="44"/>
      <c r="AM13" s="46" t="s">
        <v>55</v>
      </c>
      <c r="AN13" s="47">
        <v>10.0</v>
      </c>
      <c r="AO13" s="42">
        <v>2.0</v>
      </c>
      <c r="AP13" s="42">
        <v>40.0</v>
      </c>
      <c r="AR13" s="42">
        <f t="shared" si="8"/>
        <v>52</v>
      </c>
    </row>
    <row r="14" ht="12.75" customHeight="1">
      <c r="A14" s="34" t="s">
        <v>56</v>
      </c>
      <c r="B14" s="34" t="s">
        <v>57</v>
      </c>
      <c r="C14" s="48" t="s">
        <v>58</v>
      </c>
      <c r="D14" s="49">
        <f t="shared" si="6"/>
        <v>369</v>
      </c>
      <c r="E14" s="49">
        <v>70.0</v>
      </c>
      <c r="F14" s="37">
        <f t="shared" si="9"/>
        <v>123</v>
      </c>
      <c r="G14" s="38">
        <f t="shared" si="7"/>
        <v>246</v>
      </c>
      <c r="H14" s="50">
        <v>118.0</v>
      </c>
      <c r="I14" s="50">
        <v>128.0</v>
      </c>
      <c r="J14" s="50"/>
      <c r="K14" s="51"/>
      <c r="L14" s="41">
        <v>50.0</v>
      </c>
      <c r="M14" s="41">
        <v>196.0</v>
      </c>
      <c r="N14" s="38"/>
      <c r="O14" s="38"/>
      <c r="P14" s="51"/>
      <c r="Q14" s="51"/>
      <c r="R14" s="39"/>
      <c r="S14" s="39"/>
      <c r="T14" s="4">
        <f t="shared" si="4"/>
        <v>246</v>
      </c>
      <c r="U14" s="29">
        <f t="shared" si="5"/>
        <v>0</v>
      </c>
      <c r="AG14" s="44" t="s">
        <v>59</v>
      </c>
      <c r="AH14" s="42">
        <f t="shared" ref="AH14:AH16" si="10">AI14/36</f>
        <v>59</v>
      </c>
      <c r="AI14" s="42">
        <v>2124.0</v>
      </c>
      <c r="AM14" s="46" t="s">
        <v>60</v>
      </c>
      <c r="AN14" s="42">
        <v>11.0</v>
      </c>
      <c r="AO14" s="42">
        <v>2.0</v>
      </c>
      <c r="AP14" s="42">
        <v>39.0</v>
      </c>
      <c r="AR14" s="42">
        <f t="shared" si="8"/>
        <v>52</v>
      </c>
    </row>
    <row r="15" ht="12.75" customHeight="1">
      <c r="A15" s="34" t="s">
        <v>61</v>
      </c>
      <c r="B15" s="35" t="s">
        <v>62</v>
      </c>
      <c r="C15" s="36" t="s">
        <v>48</v>
      </c>
      <c r="D15" s="37">
        <f t="shared" si="6"/>
        <v>132</v>
      </c>
      <c r="E15" s="37">
        <v>12.0</v>
      </c>
      <c r="F15" s="37">
        <f t="shared" si="9"/>
        <v>44</v>
      </c>
      <c r="G15" s="38">
        <f t="shared" si="7"/>
        <v>88</v>
      </c>
      <c r="H15" s="38">
        <v>72.0</v>
      </c>
      <c r="I15" s="38">
        <v>16.0</v>
      </c>
      <c r="J15" s="38"/>
      <c r="K15" s="39"/>
      <c r="L15" s="38">
        <v>57.0</v>
      </c>
      <c r="M15" s="40">
        <v>31.0</v>
      </c>
      <c r="N15" s="38"/>
      <c r="O15" s="39"/>
      <c r="P15" s="39"/>
      <c r="Q15" s="39"/>
      <c r="R15" s="39"/>
      <c r="S15" s="39"/>
      <c r="T15" s="4">
        <f t="shared" si="4"/>
        <v>88</v>
      </c>
      <c r="U15" s="29">
        <f t="shared" si="5"/>
        <v>0</v>
      </c>
      <c r="AG15" s="44" t="s">
        <v>63</v>
      </c>
      <c r="AH15" s="42">
        <f t="shared" si="10"/>
        <v>25</v>
      </c>
      <c r="AI15" s="42">
        <v>900.0</v>
      </c>
      <c r="AJ15" s="47"/>
      <c r="AK15" s="47"/>
      <c r="AM15" s="46" t="s">
        <v>64</v>
      </c>
      <c r="AN15" s="47">
        <v>2.0</v>
      </c>
      <c r="AO15" s="42">
        <v>1.0</v>
      </c>
      <c r="AP15" s="42">
        <v>34.0</v>
      </c>
      <c r="AQ15" s="42">
        <v>6.0</v>
      </c>
      <c r="AR15" s="42">
        <f t="shared" si="8"/>
        <v>43</v>
      </c>
    </row>
    <row r="16" ht="12.75" customHeight="1">
      <c r="A16" s="34" t="s">
        <v>65</v>
      </c>
      <c r="B16" s="35" t="s">
        <v>66</v>
      </c>
      <c r="C16" s="36" t="s">
        <v>67</v>
      </c>
      <c r="D16" s="37">
        <f t="shared" si="6"/>
        <v>175.5</v>
      </c>
      <c r="E16" s="37">
        <v>50.0</v>
      </c>
      <c r="F16" s="37">
        <f t="shared" si="9"/>
        <v>58.5</v>
      </c>
      <c r="G16" s="38">
        <f t="shared" si="7"/>
        <v>117</v>
      </c>
      <c r="H16" s="38">
        <v>2.0</v>
      </c>
      <c r="I16" s="38">
        <v>115.0</v>
      </c>
      <c r="J16" s="38"/>
      <c r="K16" s="39"/>
      <c r="L16" s="52">
        <v>32.0</v>
      </c>
      <c r="M16" s="40">
        <v>85.0</v>
      </c>
      <c r="N16" s="38"/>
      <c r="O16" s="39"/>
      <c r="P16" s="39"/>
      <c r="Q16" s="39"/>
      <c r="R16" s="39"/>
      <c r="S16" s="39"/>
      <c r="T16" s="4">
        <f t="shared" si="4"/>
        <v>117</v>
      </c>
      <c r="U16" s="29">
        <f t="shared" si="5"/>
        <v>0</v>
      </c>
      <c r="AG16" s="44" t="s">
        <v>68</v>
      </c>
      <c r="AH16" s="42">
        <f t="shared" si="10"/>
        <v>4</v>
      </c>
      <c r="AI16" s="42">
        <v>144.0</v>
      </c>
      <c r="AJ16" s="47"/>
      <c r="AK16" s="47"/>
      <c r="AN16" s="47">
        <f t="shared" ref="AN16:AR16" si="11">SUM(AN12:AN15)</f>
        <v>34</v>
      </c>
      <c r="AO16" s="47">
        <f t="shared" si="11"/>
        <v>7</v>
      </c>
      <c r="AP16" s="47">
        <f t="shared" si="11"/>
        <v>152</v>
      </c>
      <c r="AQ16" s="47">
        <f t="shared" si="11"/>
        <v>6</v>
      </c>
      <c r="AR16" s="47">
        <f t="shared" si="11"/>
        <v>199</v>
      </c>
    </row>
    <row r="17" ht="12.75" customHeight="1">
      <c r="A17" s="34" t="s">
        <v>69</v>
      </c>
      <c r="B17" s="35" t="s">
        <v>70</v>
      </c>
      <c r="C17" s="36" t="s">
        <v>71</v>
      </c>
      <c r="D17" s="37">
        <f t="shared" si="6"/>
        <v>58.5</v>
      </c>
      <c r="E17" s="37">
        <v>20.0</v>
      </c>
      <c r="F17" s="37">
        <f t="shared" si="9"/>
        <v>19.5</v>
      </c>
      <c r="G17" s="38">
        <f t="shared" si="7"/>
        <v>39</v>
      </c>
      <c r="H17" s="38">
        <v>21.0</v>
      </c>
      <c r="I17" s="38">
        <v>18.0</v>
      </c>
      <c r="J17" s="38"/>
      <c r="K17" s="39"/>
      <c r="L17" s="40">
        <v>39.0</v>
      </c>
      <c r="M17" s="38"/>
      <c r="N17" s="38"/>
      <c r="O17" s="39"/>
      <c r="P17" s="39"/>
      <c r="Q17" s="39"/>
      <c r="R17" s="39"/>
      <c r="S17" s="39"/>
      <c r="T17" s="4">
        <f t="shared" si="4"/>
        <v>39</v>
      </c>
      <c r="U17" s="29">
        <f t="shared" si="5"/>
        <v>0</v>
      </c>
      <c r="AG17" s="53" t="s">
        <v>40</v>
      </c>
      <c r="AH17" s="42">
        <v>6.0</v>
      </c>
      <c r="AI17" s="47">
        <f>AH17*36</f>
        <v>216</v>
      </c>
      <c r="AJ17" s="47"/>
      <c r="AK17" s="47"/>
      <c r="AN17" s="47"/>
      <c r="AP17" s="42">
        <f>AP16*36</f>
        <v>5472</v>
      </c>
    </row>
    <row r="18" ht="12.75" customHeight="1">
      <c r="A18" s="34" t="s">
        <v>72</v>
      </c>
      <c r="B18" s="35" t="s">
        <v>73</v>
      </c>
      <c r="C18" s="54" t="s">
        <v>71</v>
      </c>
      <c r="D18" s="37">
        <f t="shared" si="6"/>
        <v>58.5</v>
      </c>
      <c r="E18" s="37">
        <v>10.0</v>
      </c>
      <c r="F18" s="37">
        <f t="shared" si="9"/>
        <v>19.5</v>
      </c>
      <c r="G18" s="38">
        <f t="shared" si="7"/>
        <v>39</v>
      </c>
      <c r="H18" s="54">
        <v>27.0</v>
      </c>
      <c r="I18" s="54">
        <v>12.0</v>
      </c>
      <c r="J18" s="54"/>
      <c r="K18" s="54"/>
      <c r="L18" s="54"/>
      <c r="M18" s="40">
        <v>39.0</v>
      </c>
      <c r="N18" s="54"/>
      <c r="O18" s="35"/>
      <c r="P18" s="35"/>
      <c r="Q18" s="35"/>
      <c r="R18" s="35"/>
      <c r="S18" s="35"/>
      <c r="T18" s="4">
        <f t="shared" si="4"/>
        <v>39</v>
      </c>
      <c r="U18" s="29">
        <f t="shared" si="5"/>
        <v>0</v>
      </c>
      <c r="AG18" s="47" t="s">
        <v>74</v>
      </c>
      <c r="AH18" s="42">
        <f>AI18/36</f>
        <v>25</v>
      </c>
      <c r="AI18" s="47">
        <v>900.0</v>
      </c>
      <c r="AJ18" s="47"/>
    </row>
    <row r="19" ht="12.75" customHeight="1">
      <c r="A19" s="24" t="s">
        <v>75</v>
      </c>
      <c r="B19" s="55" t="s">
        <v>76</v>
      </c>
      <c r="C19" s="56" t="s">
        <v>77</v>
      </c>
      <c r="D19" s="57">
        <f t="shared" ref="D19:S19" si="12">SUM(D20:D22)</f>
        <v>529</v>
      </c>
      <c r="E19" s="57">
        <f t="shared" si="12"/>
        <v>110</v>
      </c>
      <c r="F19" s="57">
        <f t="shared" si="12"/>
        <v>176</v>
      </c>
      <c r="G19" s="57">
        <f t="shared" si="12"/>
        <v>353</v>
      </c>
      <c r="H19" s="57">
        <f t="shared" si="12"/>
        <v>213</v>
      </c>
      <c r="I19" s="57">
        <f t="shared" si="12"/>
        <v>140</v>
      </c>
      <c r="J19" s="57">
        <f t="shared" si="12"/>
        <v>0</v>
      </c>
      <c r="K19" s="57">
        <f t="shared" si="12"/>
        <v>0</v>
      </c>
      <c r="L19" s="57">
        <f t="shared" si="12"/>
        <v>123</v>
      </c>
      <c r="M19" s="57">
        <f t="shared" si="12"/>
        <v>230</v>
      </c>
      <c r="N19" s="57">
        <f t="shared" si="12"/>
        <v>0</v>
      </c>
      <c r="O19" s="57">
        <f t="shared" si="12"/>
        <v>0</v>
      </c>
      <c r="P19" s="57">
        <f t="shared" si="12"/>
        <v>0</v>
      </c>
      <c r="Q19" s="57">
        <f t="shared" si="12"/>
        <v>0</v>
      </c>
      <c r="R19" s="57">
        <f t="shared" si="12"/>
        <v>0</v>
      </c>
      <c r="S19" s="57">
        <f t="shared" si="12"/>
        <v>0</v>
      </c>
      <c r="T19" s="4">
        <f t="shared" si="4"/>
        <v>353</v>
      </c>
      <c r="U19" s="29">
        <f t="shared" si="5"/>
        <v>0</v>
      </c>
      <c r="V19" s="4"/>
      <c r="W19" s="4"/>
      <c r="X19" s="4"/>
      <c r="AG19" s="47" t="s">
        <v>78</v>
      </c>
      <c r="AH19" s="47">
        <f t="shared" ref="AH19:AI19" si="13">SUM(AH12:AH18)</f>
        <v>158</v>
      </c>
      <c r="AI19" s="47">
        <f t="shared" si="13"/>
        <v>5688</v>
      </c>
      <c r="AL19" s="4"/>
      <c r="AN19" s="42" t="s">
        <v>79</v>
      </c>
      <c r="AP19" s="42">
        <f>AP17+AQ16*36</f>
        <v>5688</v>
      </c>
    </row>
    <row r="20" ht="12.75" customHeight="1">
      <c r="A20" s="34" t="s">
        <v>80</v>
      </c>
      <c r="B20" s="58" t="s">
        <v>81</v>
      </c>
      <c r="C20" s="36" t="s">
        <v>48</v>
      </c>
      <c r="D20" s="50">
        <f t="shared" ref="D20:D22" si="14">F20+G20</f>
        <v>234</v>
      </c>
      <c r="E20" s="38">
        <v>30.0</v>
      </c>
      <c r="F20" s="54">
        <f t="shared" ref="F20:F21" si="15">G20/2</f>
        <v>78</v>
      </c>
      <c r="G20" s="38">
        <f t="shared" ref="G20:G22" si="16">SUM(H20:K20)</f>
        <v>156</v>
      </c>
      <c r="H20" s="38">
        <v>48.0</v>
      </c>
      <c r="I20" s="38">
        <v>108.0</v>
      </c>
      <c r="J20" s="38"/>
      <c r="K20" s="39"/>
      <c r="L20" s="39">
        <v>57.0</v>
      </c>
      <c r="M20" s="40">
        <v>99.0</v>
      </c>
      <c r="N20" s="38"/>
      <c r="O20" s="38"/>
      <c r="P20" s="39"/>
      <c r="Q20" s="39"/>
      <c r="R20" s="39"/>
      <c r="S20" s="39"/>
      <c r="T20" s="4">
        <f t="shared" si="4"/>
        <v>156</v>
      </c>
      <c r="U20" s="29">
        <f t="shared" si="5"/>
        <v>0</v>
      </c>
      <c r="V20" s="4"/>
      <c r="W20" s="4"/>
      <c r="X20" s="4"/>
      <c r="AH20" s="42" t="s">
        <v>82</v>
      </c>
      <c r="AI20" s="42" t="s">
        <v>83</v>
      </c>
      <c r="AL20" s="4"/>
      <c r="AM20" s="4"/>
    </row>
    <row r="21" ht="12.75" customHeight="1">
      <c r="A21" s="34" t="s">
        <v>84</v>
      </c>
      <c r="B21" s="58" t="s">
        <v>85</v>
      </c>
      <c r="C21" s="36" t="s">
        <v>58</v>
      </c>
      <c r="D21" s="54">
        <f t="shared" si="14"/>
        <v>237</v>
      </c>
      <c r="E21" s="38">
        <v>66.0</v>
      </c>
      <c r="F21" s="54">
        <f t="shared" si="15"/>
        <v>79</v>
      </c>
      <c r="G21" s="38">
        <f t="shared" si="16"/>
        <v>158</v>
      </c>
      <c r="H21" s="54">
        <v>136.0</v>
      </c>
      <c r="I21" s="54">
        <v>22.0</v>
      </c>
      <c r="J21" s="54"/>
      <c r="K21" s="59"/>
      <c r="L21" s="41">
        <v>66.0</v>
      </c>
      <c r="M21" s="41">
        <v>92.0</v>
      </c>
      <c r="N21" s="38"/>
      <c r="O21" s="38"/>
      <c r="P21" s="38"/>
      <c r="Q21" s="39"/>
      <c r="R21" s="39"/>
      <c r="S21" s="39"/>
      <c r="T21" s="4">
        <f t="shared" si="4"/>
        <v>158</v>
      </c>
      <c r="U21" s="29">
        <f t="shared" si="5"/>
        <v>0</v>
      </c>
      <c r="V21" s="4"/>
      <c r="W21" s="4"/>
      <c r="X21" s="4"/>
      <c r="AG21" s="42" t="s">
        <v>86</v>
      </c>
      <c r="AH21" s="42">
        <v>648.0</v>
      </c>
      <c r="AI21" s="42">
        <v>432.0</v>
      </c>
      <c r="AL21" s="4"/>
      <c r="AM21" s="4"/>
    </row>
    <row r="22" ht="12.75" customHeight="1">
      <c r="A22" s="34" t="s">
        <v>87</v>
      </c>
      <c r="B22" s="35" t="s">
        <v>88</v>
      </c>
      <c r="C22" s="36" t="s">
        <v>89</v>
      </c>
      <c r="D22" s="37">
        <f t="shared" si="14"/>
        <v>58</v>
      </c>
      <c r="E22" s="38">
        <v>14.0</v>
      </c>
      <c r="F22" s="54">
        <v>19.0</v>
      </c>
      <c r="G22" s="38">
        <f t="shared" si="16"/>
        <v>39</v>
      </c>
      <c r="H22" s="38">
        <v>29.0</v>
      </c>
      <c r="I22" s="38">
        <v>10.0</v>
      </c>
      <c r="J22" s="38"/>
      <c r="K22" s="39"/>
      <c r="L22" s="39"/>
      <c r="M22" s="40">
        <v>39.0</v>
      </c>
      <c r="N22" s="38"/>
      <c r="O22" s="39"/>
      <c r="P22" s="39"/>
      <c r="Q22" s="39"/>
      <c r="R22" s="39"/>
      <c r="S22" s="39"/>
      <c r="T22" s="4">
        <f t="shared" si="4"/>
        <v>39</v>
      </c>
      <c r="U22" s="29">
        <f t="shared" si="5"/>
        <v>0</v>
      </c>
      <c r="V22" s="4"/>
      <c r="W22" s="4"/>
      <c r="X22" s="4"/>
      <c r="AG22" s="42" t="s">
        <v>90</v>
      </c>
      <c r="AH22" s="42">
        <v>144.0</v>
      </c>
      <c r="AI22" s="42">
        <v>96.0</v>
      </c>
      <c r="AL22" s="4"/>
      <c r="AM22" s="4"/>
    </row>
    <row r="23" ht="12.75" customHeight="1">
      <c r="A23" s="24" t="s">
        <v>91</v>
      </c>
      <c r="B23" s="24" t="s">
        <v>92</v>
      </c>
      <c r="C23" s="56" t="s">
        <v>93</v>
      </c>
      <c r="D23" s="57">
        <f t="shared" ref="D23:J23" si="17">D24+D28</f>
        <v>312</v>
      </c>
      <c r="E23" s="57">
        <f t="shared" si="17"/>
        <v>62</v>
      </c>
      <c r="F23" s="57">
        <f t="shared" si="17"/>
        <v>104</v>
      </c>
      <c r="G23" s="57">
        <f t="shared" si="17"/>
        <v>208</v>
      </c>
      <c r="H23" s="57">
        <f t="shared" si="17"/>
        <v>146</v>
      </c>
      <c r="I23" s="57">
        <f t="shared" si="17"/>
        <v>62</v>
      </c>
      <c r="J23" s="57">
        <f t="shared" si="17"/>
        <v>0</v>
      </c>
      <c r="K23" s="60">
        <f t="shared" ref="K23:S23" si="18">K24</f>
        <v>0</v>
      </c>
      <c r="L23" s="61">
        <f t="shared" si="18"/>
        <v>156</v>
      </c>
      <c r="M23" s="61">
        <f t="shared" si="18"/>
        <v>52</v>
      </c>
      <c r="N23" s="61" t="str">
        <f t="shared" si="18"/>
        <v/>
      </c>
      <c r="O23" s="61" t="str">
        <f t="shared" si="18"/>
        <v/>
      </c>
      <c r="P23" s="61" t="str">
        <f t="shared" si="18"/>
        <v/>
      </c>
      <c r="Q23" s="60" t="str">
        <f t="shared" si="18"/>
        <v/>
      </c>
      <c r="R23" s="61" t="str">
        <f t="shared" si="18"/>
        <v/>
      </c>
      <c r="S23" s="61" t="str">
        <f t="shared" si="18"/>
        <v/>
      </c>
      <c r="T23" s="4">
        <f t="shared" si="4"/>
        <v>208</v>
      </c>
      <c r="U23" s="29">
        <f t="shared" si="5"/>
        <v>0</v>
      </c>
      <c r="V23" s="4"/>
      <c r="W23" s="4"/>
      <c r="X23" s="4"/>
      <c r="AG23" s="42" t="s">
        <v>94</v>
      </c>
      <c r="AH23" s="42">
        <v>768.0</v>
      </c>
      <c r="AI23" s="42">
        <v>512.0</v>
      </c>
      <c r="AL23" s="4"/>
      <c r="AM23" s="4"/>
    </row>
    <row r="24" ht="23.25" customHeight="1">
      <c r="A24" s="34" t="s">
        <v>95</v>
      </c>
      <c r="B24" s="34" t="s">
        <v>96</v>
      </c>
      <c r="C24" s="36" t="s">
        <v>97</v>
      </c>
      <c r="D24" s="50">
        <f t="shared" ref="D24:D28" si="21">F24+G24</f>
        <v>272</v>
      </c>
      <c r="E24" s="38">
        <f>SUM(E25:E28)</f>
        <v>62</v>
      </c>
      <c r="F24" s="38">
        <f>SUM(F25:F27)</f>
        <v>64</v>
      </c>
      <c r="G24" s="38">
        <f t="shared" ref="G24:G27" si="22">SUM(H24:K24)</f>
        <v>208</v>
      </c>
      <c r="H24" s="38">
        <f t="shared" ref="H24:I24" si="19">SUM(H25:H28)</f>
        <v>146</v>
      </c>
      <c r="I24" s="38">
        <f t="shared" si="19"/>
        <v>62</v>
      </c>
      <c r="J24" s="38"/>
      <c r="K24" s="38">
        <f>SUM(K25:K28)</f>
        <v>0</v>
      </c>
      <c r="L24" s="38">
        <f t="shared" ref="L24:M24" si="20">SUM(L25:L27)</f>
        <v>156</v>
      </c>
      <c r="M24" s="40">
        <f t="shared" si="20"/>
        <v>52</v>
      </c>
      <c r="N24" s="39"/>
      <c r="O24" s="39"/>
      <c r="P24" s="39"/>
      <c r="Q24" s="39"/>
      <c r="R24" s="39"/>
      <c r="S24" s="39"/>
      <c r="T24" s="4">
        <f t="shared" si="4"/>
        <v>208</v>
      </c>
      <c r="U24" s="29">
        <f t="shared" si="5"/>
        <v>0</v>
      </c>
      <c r="V24" s="4"/>
      <c r="W24" s="4"/>
      <c r="X24" s="4"/>
      <c r="AG24" s="42" t="s">
        <v>98</v>
      </c>
      <c r="AH24" s="42">
        <v>1626.0</v>
      </c>
      <c r="AI24" s="42">
        <v>1084.0</v>
      </c>
      <c r="AL24" s="4"/>
      <c r="AM24" s="4"/>
    </row>
    <row r="25" ht="12.75" customHeight="1">
      <c r="A25" s="34"/>
      <c r="B25" s="62" t="s">
        <v>99</v>
      </c>
      <c r="C25" s="36"/>
      <c r="D25" s="38">
        <f t="shared" si="21"/>
        <v>82</v>
      </c>
      <c r="E25" s="38">
        <v>20.0</v>
      </c>
      <c r="F25" s="54">
        <v>20.0</v>
      </c>
      <c r="G25" s="38">
        <f t="shared" si="22"/>
        <v>62</v>
      </c>
      <c r="H25" s="38">
        <v>42.0</v>
      </c>
      <c r="I25" s="38">
        <v>20.0</v>
      </c>
      <c r="J25" s="38"/>
      <c r="K25" s="39"/>
      <c r="L25" s="38">
        <v>62.0</v>
      </c>
      <c r="M25" s="38"/>
      <c r="N25" s="39"/>
      <c r="O25" s="39"/>
      <c r="P25" s="39"/>
      <c r="Q25" s="39"/>
      <c r="R25" s="39"/>
      <c r="S25" s="39"/>
      <c r="T25" s="4">
        <f t="shared" si="4"/>
        <v>62</v>
      </c>
      <c r="U25" s="29">
        <f t="shared" si="5"/>
        <v>0</v>
      </c>
      <c r="V25" s="4"/>
      <c r="W25" s="4"/>
      <c r="X25" s="4"/>
      <c r="AG25" s="42" t="s">
        <v>74</v>
      </c>
      <c r="AH25" s="4">
        <v>1350.0</v>
      </c>
      <c r="AI25" s="4">
        <v>900.0</v>
      </c>
      <c r="AJ25" s="4"/>
      <c r="AK25" s="4"/>
      <c r="AL25" s="4"/>
      <c r="AM25" s="4"/>
    </row>
    <row r="26" ht="12.75" customHeight="1">
      <c r="A26" s="34"/>
      <c r="B26" s="63" t="s">
        <v>100</v>
      </c>
      <c r="C26" s="36"/>
      <c r="D26" s="38">
        <f t="shared" si="21"/>
        <v>118</v>
      </c>
      <c r="E26" s="38">
        <v>22.0</v>
      </c>
      <c r="F26" s="54">
        <v>30.0</v>
      </c>
      <c r="G26" s="38">
        <f t="shared" si="22"/>
        <v>88</v>
      </c>
      <c r="H26" s="38">
        <v>66.0</v>
      </c>
      <c r="I26" s="38">
        <v>22.0</v>
      </c>
      <c r="J26" s="38"/>
      <c r="K26" s="39"/>
      <c r="L26" s="38">
        <v>56.0</v>
      </c>
      <c r="M26" s="38">
        <v>32.0</v>
      </c>
      <c r="N26" s="39"/>
      <c r="O26" s="39"/>
      <c r="P26" s="39"/>
      <c r="Q26" s="39"/>
      <c r="R26" s="39"/>
      <c r="S26" s="39"/>
      <c r="T26" s="4">
        <f t="shared" si="4"/>
        <v>88</v>
      </c>
      <c r="U26" s="29">
        <f t="shared" si="5"/>
        <v>0</v>
      </c>
      <c r="V26" s="4"/>
      <c r="W26" s="4"/>
      <c r="X26" s="4"/>
      <c r="AG26" s="4"/>
      <c r="AH26" s="42">
        <f t="shared" ref="AH26:AI26" si="23">SUM(AH21:AH25)</f>
        <v>4536</v>
      </c>
      <c r="AI26" s="42">
        <f t="shared" si="23"/>
        <v>3024</v>
      </c>
      <c r="AJ26" s="4"/>
      <c r="AK26" s="4"/>
      <c r="AL26" s="4"/>
      <c r="AM26" s="4"/>
    </row>
    <row r="27" ht="24.0" customHeight="1">
      <c r="A27" s="34"/>
      <c r="B27" s="62" t="s">
        <v>101</v>
      </c>
      <c r="C27" s="36"/>
      <c r="D27" s="38">
        <f t="shared" si="21"/>
        <v>72</v>
      </c>
      <c r="E27" s="38">
        <v>20.0</v>
      </c>
      <c r="F27" s="54">
        <v>14.0</v>
      </c>
      <c r="G27" s="38">
        <f t="shared" si="22"/>
        <v>58</v>
      </c>
      <c r="H27" s="38">
        <v>38.0</v>
      </c>
      <c r="I27" s="38">
        <v>20.0</v>
      </c>
      <c r="J27" s="38"/>
      <c r="K27" s="39"/>
      <c r="L27" s="38">
        <v>38.0</v>
      </c>
      <c r="M27" s="38">
        <v>20.0</v>
      </c>
      <c r="N27" s="39"/>
      <c r="O27" s="39"/>
      <c r="P27" s="39"/>
      <c r="Q27" s="39"/>
      <c r="R27" s="39"/>
      <c r="S27" s="39"/>
      <c r="T27" s="4">
        <f t="shared" si="4"/>
        <v>58</v>
      </c>
      <c r="U27" s="29">
        <f t="shared" si="5"/>
        <v>0</v>
      </c>
      <c r="V27" s="4"/>
      <c r="W27" s="4"/>
      <c r="X27" s="4"/>
      <c r="AL27" s="4"/>
      <c r="AM27" s="4"/>
    </row>
    <row r="28" ht="12.75" customHeight="1">
      <c r="A28" s="38" t="s">
        <v>102</v>
      </c>
      <c r="B28" s="35" t="s">
        <v>103</v>
      </c>
      <c r="C28" s="36"/>
      <c r="D28" s="64">
        <f t="shared" si="21"/>
        <v>40</v>
      </c>
      <c r="E28" s="64"/>
      <c r="F28" s="65">
        <v>40.0</v>
      </c>
      <c r="G28" s="38"/>
      <c r="H28" s="38"/>
      <c r="I28" s="38"/>
      <c r="J28" s="38"/>
      <c r="K28" s="39"/>
      <c r="L28" s="64">
        <v>20.0</v>
      </c>
      <c r="M28" s="64">
        <v>20.0</v>
      </c>
      <c r="N28" s="39"/>
      <c r="O28" s="39"/>
      <c r="P28" s="39"/>
      <c r="Q28" s="39"/>
      <c r="R28" s="39"/>
      <c r="S28" s="39"/>
      <c r="T28" s="4">
        <f t="shared" si="4"/>
        <v>40</v>
      </c>
      <c r="U28" s="29">
        <f>T28-F28</f>
        <v>0</v>
      </c>
      <c r="V28" s="4"/>
      <c r="W28" s="4"/>
      <c r="X28" s="4"/>
      <c r="AG28" s="42" t="s">
        <v>74</v>
      </c>
      <c r="AH28" s="45">
        <f>Z29+Z34+Z37</f>
        <v>900</v>
      </c>
      <c r="AI28" s="45">
        <f>AC29+AC34+AC37</f>
        <v>1350</v>
      </c>
      <c r="AL28" s="4"/>
      <c r="AM28" s="4"/>
    </row>
    <row r="29" ht="24.0" customHeight="1">
      <c r="A29" s="66" t="s">
        <v>104</v>
      </c>
      <c r="B29" s="25" t="s">
        <v>105</v>
      </c>
      <c r="C29" s="26" t="s">
        <v>106</v>
      </c>
      <c r="D29" s="28">
        <f t="shared" ref="D29:I29" si="24">SUM(D30:D33)</f>
        <v>648</v>
      </c>
      <c r="E29" s="28">
        <f t="shared" si="24"/>
        <v>370</v>
      </c>
      <c r="F29" s="28">
        <f t="shared" si="24"/>
        <v>216</v>
      </c>
      <c r="G29" s="28">
        <f t="shared" si="24"/>
        <v>432</v>
      </c>
      <c r="H29" s="28">
        <f t="shared" si="24"/>
        <v>62</v>
      </c>
      <c r="I29" s="28">
        <f t="shared" si="24"/>
        <v>370</v>
      </c>
      <c r="J29" s="28"/>
      <c r="K29" s="28">
        <f t="shared" ref="K29:S29" si="25">SUM(K30:K33)</f>
        <v>0</v>
      </c>
      <c r="L29" s="28">
        <f t="shared" si="25"/>
        <v>0</v>
      </c>
      <c r="M29" s="28">
        <f t="shared" si="25"/>
        <v>0</v>
      </c>
      <c r="N29" s="28">
        <f t="shared" si="25"/>
        <v>112</v>
      </c>
      <c r="O29" s="28">
        <f t="shared" si="25"/>
        <v>100</v>
      </c>
      <c r="P29" s="28">
        <f t="shared" si="25"/>
        <v>142</v>
      </c>
      <c r="Q29" s="28">
        <f t="shared" si="25"/>
        <v>58</v>
      </c>
      <c r="R29" s="28">
        <f t="shared" si="25"/>
        <v>20</v>
      </c>
      <c r="S29" s="28">
        <f t="shared" si="25"/>
        <v>0</v>
      </c>
      <c r="T29" s="4">
        <f t="shared" si="4"/>
        <v>432</v>
      </c>
      <c r="U29" s="29">
        <f t="shared" ref="U29:U82" si="28">T29-G29</f>
        <v>0</v>
      </c>
      <c r="V29" s="4"/>
      <c r="W29" s="4"/>
      <c r="X29" s="4"/>
      <c r="Y29" s="28">
        <f t="shared" ref="Y29:Z29" si="26">SUM(Y30:Y33)</f>
        <v>432</v>
      </c>
      <c r="Z29" s="27">
        <f t="shared" si="26"/>
        <v>0</v>
      </c>
      <c r="AB29" s="28">
        <f t="shared" ref="AB29:AC29" si="27">SUM(AB30:AB33)</f>
        <v>648</v>
      </c>
      <c r="AC29" s="27">
        <f t="shared" si="27"/>
        <v>0</v>
      </c>
      <c r="AL29" s="4"/>
      <c r="AM29" s="4"/>
    </row>
    <row r="30" ht="12.75" customHeight="1">
      <c r="A30" s="58" t="s">
        <v>107</v>
      </c>
      <c r="B30" s="67" t="s">
        <v>108</v>
      </c>
      <c r="C30" s="68" t="s">
        <v>71</v>
      </c>
      <c r="D30" s="69">
        <f t="shared" ref="D30:D33" si="29">SUM(F30:G30)</f>
        <v>54</v>
      </c>
      <c r="E30" s="69">
        <f t="shared" ref="E30:E33" si="30">I30+J30+K30</f>
        <v>18</v>
      </c>
      <c r="F30" s="69">
        <v>6.0</v>
      </c>
      <c r="G30" s="38">
        <f t="shared" ref="G30:G33" si="31">SUM(H30:K30)</f>
        <v>48</v>
      </c>
      <c r="H30" s="69">
        <v>30.0</v>
      </c>
      <c r="I30" s="69">
        <v>18.0</v>
      </c>
      <c r="J30" s="69"/>
      <c r="K30" s="69"/>
      <c r="L30" s="69"/>
      <c r="M30" s="69"/>
      <c r="N30" s="70"/>
      <c r="O30" s="70"/>
      <c r="P30" s="40">
        <v>48.0</v>
      </c>
      <c r="Q30" s="70"/>
      <c r="R30" s="70"/>
      <c r="S30" s="69"/>
      <c r="T30" s="4">
        <f t="shared" si="4"/>
        <v>48</v>
      </c>
      <c r="U30" s="29">
        <f t="shared" si="28"/>
        <v>0</v>
      </c>
      <c r="V30" s="4"/>
      <c r="W30" s="4"/>
      <c r="X30" s="4"/>
      <c r="Y30" s="71">
        <v>48.0</v>
      </c>
      <c r="Z30" s="72">
        <f t="shared" ref="Z30:Z33" si="32">G30-Y30</f>
        <v>0</v>
      </c>
      <c r="AB30" s="73">
        <v>54.0</v>
      </c>
      <c r="AC30" s="74">
        <f t="shared" ref="AC30:AC33" si="33">Z30+Z30/2</f>
        <v>0</v>
      </c>
      <c r="AG30" s="42" t="s">
        <v>83</v>
      </c>
      <c r="AH30" s="42">
        <f>Y29+Y34+Y37</f>
        <v>2124</v>
      </c>
      <c r="AI30" s="42">
        <f>AB29+AB34+AB37</f>
        <v>3186</v>
      </c>
      <c r="AL30" s="4"/>
      <c r="AM30" s="4"/>
    </row>
    <row r="31" ht="12.75" customHeight="1">
      <c r="A31" s="58" t="s">
        <v>109</v>
      </c>
      <c r="B31" s="67" t="s">
        <v>62</v>
      </c>
      <c r="C31" s="68" t="s">
        <v>71</v>
      </c>
      <c r="D31" s="69">
        <f t="shared" si="29"/>
        <v>54</v>
      </c>
      <c r="E31" s="69">
        <f t="shared" si="30"/>
        <v>18</v>
      </c>
      <c r="F31" s="69">
        <v>6.0</v>
      </c>
      <c r="G31" s="38">
        <f t="shared" si="31"/>
        <v>48</v>
      </c>
      <c r="H31" s="69">
        <v>30.0</v>
      </c>
      <c r="I31" s="69">
        <v>18.0</v>
      </c>
      <c r="J31" s="69"/>
      <c r="K31" s="69"/>
      <c r="L31" s="69"/>
      <c r="M31" s="69"/>
      <c r="N31" s="40">
        <v>48.0</v>
      </c>
      <c r="O31" s="70"/>
      <c r="P31" s="70"/>
      <c r="Q31" s="70"/>
      <c r="R31" s="70"/>
      <c r="S31" s="69"/>
      <c r="T31" s="4">
        <f t="shared" si="4"/>
        <v>48</v>
      </c>
      <c r="U31" s="29">
        <f t="shared" si="28"/>
        <v>0</v>
      </c>
      <c r="V31" s="4"/>
      <c r="W31" s="4"/>
      <c r="X31" s="4"/>
      <c r="Y31" s="71">
        <v>48.0</v>
      </c>
      <c r="Z31" s="72">
        <f t="shared" si="32"/>
        <v>0</v>
      </c>
      <c r="AB31" s="73">
        <v>54.0</v>
      </c>
      <c r="AC31" s="74">
        <f t="shared" si="33"/>
        <v>0</v>
      </c>
      <c r="AL31" s="4"/>
      <c r="AM31" s="4"/>
    </row>
    <row r="32" ht="12.75" customHeight="1">
      <c r="A32" s="58" t="s">
        <v>110</v>
      </c>
      <c r="B32" s="67" t="s">
        <v>52</v>
      </c>
      <c r="C32" s="68" t="s">
        <v>111</v>
      </c>
      <c r="D32" s="69">
        <f t="shared" si="29"/>
        <v>204</v>
      </c>
      <c r="E32" s="69">
        <f t="shared" si="30"/>
        <v>168</v>
      </c>
      <c r="F32" s="69">
        <v>36.0</v>
      </c>
      <c r="G32" s="38">
        <f t="shared" si="31"/>
        <v>168</v>
      </c>
      <c r="H32" s="69"/>
      <c r="I32" s="69">
        <v>168.0</v>
      </c>
      <c r="J32" s="69"/>
      <c r="K32" s="69"/>
      <c r="L32" s="69"/>
      <c r="M32" s="69"/>
      <c r="N32" s="75">
        <v>30.0</v>
      </c>
      <c r="O32" s="75">
        <v>52.0</v>
      </c>
      <c r="P32" s="70">
        <v>54.0</v>
      </c>
      <c r="Q32" s="40">
        <v>32.0</v>
      </c>
      <c r="R32" s="70"/>
      <c r="S32" s="69"/>
      <c r="T32" s="4">
        <f t="shared" si="4"/>
        <v>168</v>
      </c>
      <c r="U32" s="29">
        <f t="shared" si="28"/>
        <v>0</v>
      </c>
      <c r="V32" s="4"/>
      <c r="W32" s="4"/>
      <c r="X32" s="4"/>
      <c r="Y32" s="71">
        <v>168.0</v>
      </c>
      <c r="Z32" s="72">
        <f t="shared" si="32"/>
        <v>0</v>
      </c>
      <c r="AB32" s="73">
        <v>204.0</v>
      </c>
      <c r="AC32" s="74">
        <f t="shared" si="33"/>
        <v>0</v>
      </c>
      <c r="AL32" s="4"/>
      <c r="AM32" s="4"/>
    </row>
    <row r="33" ht="12.75" customHeight="1">
      <c r="A33" s="58" t="s">
        <v>112</v>
      </c>
      <c r="B33" s="67" t="s">
        <v>66</v>
      </c>
      <c r="C33" s="68" t="s">
        <v>113</v>
      </c>
      <c r="D33" s="69">
        <f t="shared" si="29"/>
        <v>336</v>
      </c>
      <c r="E33" s="69">
        <f t="shared" si="30"/>
        <v>166</v>
      </c>
      <c r="F33" s="69">
        <v>168.0</v>
      </c>
      <c r="G33" s="38">
        <f t="shared" si="31"/>
        <v>168</v>
      </c>
      <c r="H33" s="69">
        <v>2.0</v>
      </c>
      <c r="I33" s="69">
        <v>166.0</v>
      </c>
      <c r="J33" s="69"/>
      <c r="K33" s="69"/>
      <c r="L33" s="69"/>
      <c r="M33" s="69"/>
      <c r="N33" s="76">
        <v>34.0</v>
      </c>
      <c r="O33" s="76">
        <v>48.0</v>
      </c>
      <c r="P33" s="77">
        <v>40.0</v>
      </c>
      <c r="Q33" s="77">
        <v>26.0</v>
      </c>
      <c r="R33" s="40">
        <v>20.0</v>
      </c>
      <c r="S33" s="69"/>
      <c r="T33" s="4">
        <f t="shared" si="4"/>
        <v>168</v>
      </c>
      <c r="U33" s="29">
        <f t="shared" si="28"/>
        <v>0</v>
      </c>
      <c r="V33" s="4"/>
      <c r="W33" s="4"/>
      <c r="X33" s="4"/>
      <c r="Y33" s="71">
        <v>168.0</v>
      </c>
      <c r="Z33" s="72">
        <f t="shared" si="32"/>
        <v>0</v>
      </c>
      <c r="AB33" s="73">
        <v>336.0</v>
      </c>
      <c r="AC33" s="74">
        <f t="shared" si="33"/>
        <v>0</v>
      </c>
      <c r="AL33" s="4"/>
      <c r="AM33" s="4"/>
    </row>
    <row r="34" ht="24.0" customHeight="1">
      <c r="A34" s="66" t="s">
        <v>114</v>
      </c>
      <c r="B34" s="25" t="s">
        <v>115</v>
      </c>
      <c r="C34" s="26" t="s">
        <v>116</v>
      </c>
      <c r="D34" s="28">
        <f>D35+D36</f>
        <v>144</v>
      </c>
      <c r="E34" s="28"/>
      <c r="F34" s="28">
        <f t="shared" ref="F34:I34" si="34">F35+F36</f>
        <v>48</v>
      </c>
      <c r="G34" s="28">
        <f t="shared" si="34"/>
        <v>96</v>
      </c>
      <c r="H34" s="28">
        <f t="shared" si="34"/>
        <v>48</v>
      </c>
      <c r="I34" s="28">
        <f t="shared" si="34"/>
        <v>48</v>
      </c>
      <c r="J34" s="28"/>
      <c r="K34" s="28">
        <f t="shared" ref="K34:M34" si="35">K35+K36</f>
        <v>0</v>
      </c>
      <c r="L34" s="28">
        <f t="shared" si="35"/>
        <v>0</v>
      </c>
      <c r="M34" s="28">
        <f t="shared" si="35"/>
        <v>0</v>
      </c>
      <c r="N34" s="28">
        <f t="shared" ref="N34:S34" si="36">SUM(N35:N36)</f>
        <v>62</v>
      </c>
      <c r="O34" s="28">
        <f t="shared" si="36"/>
        <v>34</v>
      </c>
      <c r="P34" s="28">
        <f t="shared" si="36"/>
        <v>0</v>
      </c>
      <c r="Q34" s="28">
        <f t="shared" si="36"/>
        <v>0</v>
      </c>
      <c r="R34" s="28">
        <f t="shared" si="36"/>
        <v>0</v>
      </c>
      <c r="S34" s="28">
        <f t="shared" si="36"/>
        <v>0</v>
      </c>
      <c r="T34" s="4">
        <f t="shared" si="4"/>
        <v>96</v>
      </c>
      <c r="U34" s="29">
        <f t="shared" si="28"/>
        <v>0</v>
      </c>
      <c r="V34" s="4"/>
      <c r="W34" s="4"/>
      <c r="X34" s="4"/>
      <c r="Y34" s="28">
        <f t="shared" ref="Y34:Z34" si="37">SUM(Y35:Y36)</f>
        <v>96</v>
      </c>
      <c r="Z34" s="27">
        <f t="shared" si="37"/>
        <v>0</v>
      </c>
      <c r="AB34" s="28">
        <f t="shared" ref="AB34:AC34" si="38">SUM(AB35:AB36)</f>
        <v>144</v>
      </c>
      <c r="AC34" s="27">
        <f t="shared" si="38"/>
        <v>0</v>
      </c>
      <c r="AL34" s="4"/>
      <c r="AM34" s="4"/>
    </row>
    <row r="35" ht="12.75" customHeight="1">
      <c r="A35" s="58" t="s">
        <v>117</v>
      </c>
      <c r="B35" s="67" t="s">
        <v>57</v>
      </c>
      <c r="C35" s="68" t="s">
        <v>118</v>
      </c>
      <c r="D35" s="69">
        <f>F35+G35</f>
        <v>96</v>
      </c>
      <c r="E35" s="69">
        <f t="shared" ref="E35:E36" si="40">I35+J35+K35</f>
        <v>32</v>
      </c>
      <c r="F35" s="69">
        <f t="shared" ref="F35:F36" si="41">G35*50%</f>
        <v>32</v>
      </c>
      <c r="G35" s="38">
        <f t="shared" ref="G35:G36" si="42">SUM(H35:K35)</f>
        <v>64</v>
      </c>
      <c r="H35" s="69">
        <v>32.0</v>
      </c>
      <c r="I35" s="69">
        <v>32.0</v>
      </c>
      <c r="J35" s="69"/>
      <c r="K35" s="69"/>
      <c r="L35" s="69"/>
      <c r="M35" s="69"/>
      <c r="N35" s="69">
        <v>30.0</v>
      </c>
      <c r="O35" s="78">
        <v>34.0</v>
      </c>
      <c r="P35" s="70"/>
      <c r="Q35" s="70"/>
      <c r="R35" s="70"/>
      <c r="S35" s="69"/>
      <c r="T35" s="4">
        <f t="shared" si="4"/>
        <v>64</v>
      </c>
      <c r="U35" s="29">
        <f t="shared" si="28"/>
        <v>0</v>
      </c>
      <c r="V35" s="4"/>
      <c r="W35" s="4"/>
      <c r="X35" s="4"/>
      <c r="Y35" s="71">
        <v>64.0</v>
      </c>
      <c r="Z35" s="72">
        <f t="shared" ref="Z35:Z36" si="43">G35-Y35</f>
        <v>0</v>
      </c>
      <c r="AB35" s="73">
        <f t="shared" ref="AB35:AC35" si="39">Y35+Y35/2</f>
        <v>96</v>
      </c>
      <c r="AC35" s="74">
        <f t="shared" si="39"/>
        <v>0</v>
      </c>
      <c r="AL35" s="4"/>
      <c r="AM35" s="4"/>
    </row>
    <row r="36" ht="12.75" customHeight="1">
      <c r="A36" s="58" t="s">
        <v>119</v>
      </c>
      <c r="B36" s="67" t="s">
        <v>120</v>
      </c>
      <c r="C36" s="68" t="s">
        <v>71</v>
      </c>
      <c r="D36" s="69">
        <f>SUM(F36:G36)</f>
        <v>48</v>
      </c>
      <c r="E36" s="69">
        <f t="shared" si="40"/>
        <v>16</v>
      </c>
      <c r="F36" s="69">
        <f t="shared" si="41"/>
        <v>16</v>
      </c>
      <c r="G36" s="38">
        <f t="shared" si="42"/>
        <v>32</v>
      </c>
      <c r="H36" s="69">
        <v>16.0</v>
      </c>
      <c r="I36" s="69">
        <v>16.0</v>
      </c>
      <c r="J36" s="69"/>
      <c r="K36" s="69"/>
      <c r="L36" s="69"/>
      <c r="M36" s="69"/>
      <c r="N36" s="40">
        <v>32.0</v>
      </c>
      <c r="O36" s="75"/>
      <c r="P36" s="75"/>
      <c r="Q36" s="70"/>
      <c r="R36" s="70"/>
      <c r="S36" s="69"/>
      <c r="T36" s="4">
        <f t="shared" si="4"/>
        <v>32</v>
      </c>
      <c r="U36" s="29">
        <f t="shared" si="28"/>
        <v>0</v>
      </c>
      <c r="V36" s="4"/>
      <c r="W36" s="4"/>
      <c r="X36" s="4"/>
      <c r="Y36" s="71">
        <v>32.0</v>
      </c>
      <c r="Z36" s="72">
        <f t="shared" si="43"/>
        <v>0</v>
      </c>
      <c r="AB36" s="73">
        <f t="shared" ref="AB36:AC36" si="44">Y36+Y36/2</f>
        <v>48</v>
      </c>
      <c r="AC36" s="74">
        <f t="shared" si="44"/>
        <v>0</v>
      </c>
      <c r="AL36" s="4"/>
      <c r="AM36" s="4"/>
    </row>
    <row r="37" ht="12.75" customHeight="1">
      <c r="A37" s="79" t="s">
        <v>121</v>
      </c>
      <c r="B37" s="80" t="s">
        <v>122</v>
      </c>
      <c r="C37" s="26" t="s">
        <v>123</v>
      </c>
      <c r="D37" s="28">
        <f>D38+D55</f>
        <v>4644</v>
      </c>
      <c r="E37" s="28"/>
      <c r="F37" s="28">
        <f t="shared" ref="F37:I37" si="45">F38+F55</f>
        <v>1248</v>
      </c>
      <c r="G37" s="28">
        <f t="shared" si="45"/>
        <v>3396</v>
      </c>
      <c r="H37" s="28">
        <f t="shared" si="45"/>
        <v>1420</v>
      </c>
      <c r="I37" s="28">
        <f t="shared" si="45"/>
        <v>996</v>
      </c>
      <c r="J37" s="28"/>
      <c r="K37" s="28">
        <f t="shared" ref="K37:S37" si="46">K38+K55</f>
        <v>900</v>
      </c>
      <c r="L37" s="28">
        <f t="shared" si="46"/>
        <v>0</v>
      </c>
      <c r="M37" s="28">
        <f t="shared" si="46"/>
        <v>0</v>
      </c>
      <c r="N37" s="28">
        <f t="shared" si="46"/>
        <v>420</v>
      </c>
      <c r="O37" s="28">
        <f t="shared" si="46"/>
        <v>712</v>
      </c>
      <c r="P37" s="28">
        <f t="shared" si="46"/>
        <v>452</v>
      </c>
      <c r="Q37" s="28">
        <f t="shared" si="46"/>
        <v>752</v>
      </c>
      <c r="R37" s="28">
        <f t="shared" si="46"/>
        <v>574</v>
      </c>
      <c r="S37" s="28">
        <f t="shared" si="46"/>
        <v>486</v>
      </c>
      <c r="T37" s="4">
        <f t="shared" si="4"/>
        <v>3396</v>
      </c>
      <c r="U37" s="29">
        <f t="shared" si="28"/>
        <v>0</v>
      </c>
      <c r="V37" s="4"/>
      <c r="W37" s="4"/>
      <c r="X37" s="4"/>
      <c r="Y37" s="28">
        <f t="shared" ref="Y37:Z37" si="47">Y38+Y55</f>
        <v>1596</v>
      </c>
      <c r="Z37" s="27">
        <f t="shared" si="47"/>
        <v>900</v>
      </c>
      <c r="AB37" s="28">
        <f t="shared" ref="AB37:AC37" si="48">AB38+AB55</f>
        <v>2394</v>
      </c>
      <c r="AC37" s="27">
        <f t="shared" si="48"/>
        <v>1350</v>
      </c>
      <c r="AD37" s="81"/>
      <c r="AL37" s="4"/>
      <c r="AM37" s="4"/>
    </row>
    <row r="38" ht="12.75" customHeight="1">
      <c r="A38" s="82" t="s">
        <v>124</v>
      </c>
      <c r="B38" s="83" t="s">
        <v>125</v>
      </c>
      <c r="C38" s="84" t="s">
        <v>126</v>
      </c>
      <c r="D38" s="85">
        <f>SUM(D39:D54)</f>
        <v>1500</v>
      </c>
      <c r="E38" s="85"/>
      <c r="F38" s="85">
        <f t="shared" ref="F38:I38" si="49">SUM(F39:F54)</f>
        <v>500</v>
      </c>
      <c r="G38" s="85">
        <f t="shared" si="49"/>
        <v>1000</v>
      </c>
      <c r="H38" s="85">
        <f t="shared" si="49"/>
        <v>488</v>
      </c>
      <c r="I38" s="85">
        <f t="shared" si="49"/>
        <v>512</v>
      </c>
      <c r="J38" s="85"/>
      <c r="K38" s="85">
        <f t="shared" ref="K38:S38" si="50">SUM(K39:K54)</f>
        <v>0</v>
      </c>
      <c r="L38" s="85">
        <f t="shared" si="50"/>
        <v>0</v>
      </c>
      <c r="M38" s="85">
        <f t="shared" si="50"/>
        <v>0</v>
      </c>
      <c r="N38" s="85">
        <f t="shared" si="50"/>
        <v>326</v>
      </c>
      <c r="O38" s="85">
        <f t="shared" si="50"/>
        <v>348</v>
      </c>
      <c r="P38" s="85">
        <f t="shared" si="50"/>
        <v>126</v>
      </c>
      <c r="Q38" s="85">
        <f t="shared" si="50"/>
        <v>150</v>
      </c>
      <c r="R38" s="85">
        <f t="shared" si="50"/>
        <v>50</v>
      </c>
      <c r="S38" s="85">
        <f t="shared" si="50"/>
        <v>0</v>
      </c>
      <c r="T38" s="4">
        <f t="shared" si="4"/>
        <v>1000</v>
      </c>
      <c r="U38" s="29">
        <f t="shared" si="28"/>
        <v>0</v>
      </c>
      <c r="V38" s="4"/>
      <c r="W38" s="4"/>
      <c r="X38" s="4"/>
      <c r="Y38" s="85">
        <f t="shared" ref="Y38:Z38" si="51">SUM(Y39:Y54)</f>
        <v>512</v>
      </c>
      <c r="Z38" s="86">
        <f t="shared" si="51"/>
        <v>488</v>
      </c>
      <c r="AB38" s="85">
        <f t="shared" ref="AB38:AC38" si="52">SUM(AB39:AB54)</f>
        <v>768</v>
      </c>
      <c r="AC38" s="86">
        <f t="shared" si="52"/>
        <v>732</v>
      </c>
      <c r="AD38" s="81"/>
      <c r="AL38" s="4"/>
      <c r="AM38" s="4"/>
    </row>
    <row r="39" ht="12.75" customHeight="1">
      <c r="A39" s="58" t="s">
        <v>127</v>
      </c>
      <c r="B39" s="87" t="s">
        <v>128</v>
      </c>
      <c r="C39" s="88" t="s">
        <v>53</v>
      </c>
      <c r="D39" s="54">
        <f t="shared" ref="D39:D54" si="54">SUM(F39:G39)</f>
        <v>141</v>
      </c>
      <c r="E39" s="69">
        <f t="shared" ref="E39:E54" si="55">I39+J39+K39</f>
        <v>74</v>
      </c>
      <c r="F39" s="54">
        <f t="shared" ref="F39:F48" si="56">G39*50%</f>
        <v>47</v>
      </c>
      <c r="G39" s="38">
        <f t="shared" ref="G39:G54" si="57">SUM(H39:K39)</f>
        <v>94</v>
      </c>
      <c r="H39" s="54">
        <v>20.0</v>
      </c>
      <c r="I39" s="54">
        <v>74.0</v>
      </c>
      <c r="J39" s="54"/>
      <c r="K39" s="54"/>
      <c r="L39" s="54"/>
      <c r="M39" s="54"/>
      <c r="N39" s="54">
        <v>42.0</v>
      </c>
      <c r="O39" s="78">
        <v>52.0</v>
      </c>
      <c r="P39" s="89"/>
      <c r="Q39" s="89"/>
      <c r="R39" s="89"/>
      <c r="S39" s="54"/>
      <c r="T39" s="4">
        <f t="shared" si="4"/>
        <v>94</v>
      </c>
      <c r="U39" s="29">
        <f t="shared" si="28"/>
        <v>0</v>
      </c>
      <c r="V39" s="4"/>
      <c r="W39" s="4"/>
      <c r="X39" s="4"/>
      <c r="Y39" s="71">
        <v>48.0</v>
      </c>
      <c r="Z39" s="72">
        <f t="shared" ref="Z39:Z54" si="58">G39-Y39</f>
        <v>46</v>
      </c>
      <c r="AB39" s="73">
        <f t="shared" ref="AB39:AC39" si="53">Y39+Y39/2</f>
        <v>72</v>
      </c>
      <c r="AC39" s="74">
        <f t="shared" si="53"/>
        <v>69</v>
      </c>
      <c r="AD39" s="81"/>
      <c r="AL39" s="4"/>
      <c r="AM39" s="4"/>
    </row>
    <row r="40" ht="12.75" customHeight="1">
      <c r="A40" s="58" t="s">
        <v>129</v>
      </c>
      <c r="B40" s="87" t="s">
        <v>130</v>
      </c>
      <c r="C40" s="88" t="s">
        <v>53</v>
      </c>
      <c r="D40" s="54">
        <f t="shared" si="54"/>
        <v>105</v>
      </c>
      <c r="E40" s="69">
        <f t="shared" si="55"/>
        <v>20</v>
      </c>
      <c r="F40" s="54">
        <f t="shared" si="56"/>
        <v>35</v>
      </c>
      <c r="G40" s="38">
        <f t="shared" si="57"/>
        <v>70</v>
      </c>
      <c r="H40" s="54">
        <v>50.0</v>
      </c>
      <c r="I40" s="54">
        <v>20.0</v>
      </c>
      <c r="J40" s="54"/>
      <c r="K40" s="54"/>
      <c r="L40" s="54"/>
      <c r="M40" s="54"/>
      <c r="N40" s="54">
        <v>38.0</v>
      </c>
      <c r="O40" s="78">
        <v>32.0</v>
      </c>
      <c r="P40" s="89"/>
      <c r="Q40" s="89"/>
      <c r="R40" s="89"/>
      <c r="S40" s="54"/>
      <c r="T40" s="4">
        <f t="shared" si="4"/>
        <v>70</v>
      </c>
      <c r="U40" s="29">
        <f t="shared" si="28"/>
        <v>0</v>
      </c>
      <c r="V40" s="4"/>
      <c r="W40" s="4"/>
      <c r="X40" s="4"/>
      <c r="Y40" s="71">
        <v>70.0</v>
      </c>
      <c r="Z40" s="72">
        <f t="shared" si="58"/>
        <v>0</v>
      </c>
      <c r="AB40" s="73">
        <f t="shared" ref="AB40:AC40" si="59">Y40+Y40/2</f>
        <v>105</v>
      </c>
      <c r="AC40" s="74">
        <f t="shared" si="59"/>
        <v>0</v>
      </c>
      <c r="AD40" s="81"/>
      <c r="AL40" s="4"/>
      <c r="AM40" s="4"/>
    </row>
    <row r="41" ht="12.75" customHeight="1">
      <c r="A41" s="58" t="s">
        <v>131</v>
      </c>
      <c r="B41" s="87" t="s">
        <v>132</v>
      </c>
      <c r="C41" s="88" t="s">
        <v>71</v>
      </c>
      <c r="D41" s="54">
        <f t="shared" si="54"/>
        <v>48</v>
      </c>
      <c r="E41" s="69">
        <f t="shared" si="55"/>
        <v>12</v>
      </c>
      <c r="F41" s="54">
        <f t="shared" si="56"/>
        <v>16</v>
      </c>
      <c r="G41" s="38">
        <f t="shared" si="57"/>
        <v>32</v>
      </c>
      <c r="H41" s="54">
        <v>20.0</v>
      </c>
      <c r="I41" s="54">
        <v>12.0</v>
      </c>
      <c r="J41" s="54"/>
      <c r="K41" s="54"/>
      <c r="L41" s="54"/>
      <c r="M41" s="54"/>
      <c r="N41" s="54"/>
      <c r="O41" s="40">
        <v>32.0</v>
      </c>
      <c r="P41" s="89"/>
      <c r="Q41" s="89"/>
      <c r="R41" s="89"/>
      <c r="S41" s="54"/>
      <c r="T41" s="4">
        <f t="shared" si="4"/>
        <v>32</v>
      </c>
      <c r="U41" s="29">
        <f t="shared" si="28"/>
        <v>0</v>
      </c>
      <c r="V41" s="4"/>
      <c r="W41" s="4"/>
      <c r="X41" s="4"/>
      <c r="Y41" s="71">
        <v>32.0</v>
      </c>
      <c r="Z41" s="72">
        <f t="shared" si="58"/>
        <v>0</v>
      </c>
      <c r="AB41" s="73">
        <f t="shared" ref="AB41:AC41" si="60">Y41+Y41/2</f>
        <v>48</v>
      </c>
      <c r="AC41" s="74">
        <f t="shared" si="60"/>
        <v>0</v>
      </c>
      <c r="AD41" s="81"/>
      <c r="AL41" s="4"/>
      <c r="AM41" s="4"/>
    </row>
    <row r="42" ht="12.75" customHeight="1">
      <c r="A42" s="58" t="s">
        <v>133</v>
      </c>
      <c r="B42" s="87" t="s">
        <v>134</v>
      </c>
      <c r="C42" s="88" t="s">
        <v>118</v>
      </c>
      <c r="D42" s="54">
        <f t="shared" si="54"/>
        <v>147</v>
      </c>
      <c r="E42" s="69">
        <f t="shared" si="55"/>
        <v>30</v>
      </c>
      <c r="F42" s="54">
        <f t="shared" si="56"/>
        <v>49</v>
      </c>
      <c r="G42" s="38">
        <f t="shared" si="57"/>
        <v>98</v>
      </c>
      <c r="H42" s="54">
        <v>68.0</v>
      </c>
      <c r="I42" s="54">
        <v>30.0</v>
      </c>
      <c r="J42" s="54"/>
      <c r="K42" s="54"/>
      <c r="L42" s="54"/>
      <c r="M42" s="54"/>
      <c r="N42" s="78">
        <v>98.0</v>
      </c>
      <c r="O42" s="89"/>
      <c r="P42" s="89"/>
      <c r="Q42" s="89"/>
      <c r="R42" s="89"/>
      <c r="S42" s="54"/>
      <c r="T42" s="4">
        <f t="shared" si="4"/>
        <v>98</v>
      </c>
      <c r="U42" s="29">
        <f t="shared" si="28"/>
        <v>0</v>
      </c>
      <c r="V42" s="4"/>
      <c r="W42" s="4"/>
      <c r="X42" s="4"/>
      <c r="Y42" s="71">
        <v>60.0</v>
      </c>
      <c r="Z42" s="72">
        <f t="shared" si="58"/>
        <v>38</v>
      </c>
      <c r="AB42" s="73">
        <f t="shared" ref="AB42:AC42" si="61">Y42+Y42/2</f>
        <v>90</v>
      </c>
      <c r="AC42" s="74">
        <f t="shared" si="61"/>
        <v>57</v>
      </c>
      <c r="AD42" s="81"/>
      <c r="AL42" s="4"/>
      <c r="AM42" s="4"/>
    </row>
    <row r="43" ht="12.75" customHeight="1">
      <c r="A43" s="58" t="s">
        <v>135</v>
      </c>
      <c r="B43" s="90" t="s">
        <v>136</v>
      </c>
      <c r="C43" s="88" t="s">
        <v>53</v>
      </c>
      <c r="D43" s="54">
        <f t="shared" si="54"/>
        <v>105</v>
      </c>
      <c r="E43" s="69">
        <f t="shared" si="55"/>
        <v>30</v>
      </c>
      <c r="F43" s="54">
        <f t="shared" si="56"/>
        <v>35</v>
      </c>
      <c r="G43" s="38">
        <f t="shared" si="57"/>
        <v>70</v>
      </c>
      <c r="H43" s="54">
        <v>40.0</v>
      </c>
      <c r="I43" s="54">
        <v>30.0</v>
      </c>
      <c r="J43" s="54"/>
      <c r="K43" s="54"/>
      <c r="L43" s="54"/>
      <c r="M43" s="54"/>
      <c r="N43" s="54">
        <v>40.0</v>
      </c>
      <c r="O43" s="78">
        <v>30.0</v>
      </c>
      <c r="P43" s="89"/>
      <c r="Q43" s="89"/>
      <c r="R43" s="89"/>
      <c r="S43" s="54"/>
      <c r="T43" s="4">
        <f t="shared" si="4"/>
        <v>70</v>
      </c>
      <c r="U43" s="29">
        <f t="shared" si="28"/>
        <v>0</v>
      </c>
      <c r="V43" s="4"/>
      <c r="W43" s="4"/>
      <c r="X43" s="4"/>
      <c r="Y43" s="71">
        <v>70.0</v>
      </c>
      <c r="Z43" s="72">
        <f t="shared" si="58"/>
        <v>0</v>
      </c>
      <c r="AA43" s="91"/>
      <c r="AB43" s="73">
        <f t="shared" ref="AB43:AC43" si="62">Y43+Y43/2</f>
        <v>105</v>
      </c>
      <c r="AC43" s="74">
        <f t="shared" si="62"/>
        <v>0</v>
      </c>
      <c r="AD43" s="81"/>
      <c r="AL43" s="4"/>
      <c r="AM43" s="4"/>
    </row>
    <row r="44" ht="24.0" customHeight="1">
      <c r="A44" s="92" t="s">
        <v>137</v>
      </c>
      <c r="B44" s="90" t="s">
        <v>138</v>
      </c>
      <c r="C44" s="88" t="s">
        <v>118</v>
      </c>
      <c r="D44" s="54">
        <f t="shared" si="54"/>
        <v>69</v>
      </c>
      <c r="E44" s="69">
        <f t="shared" si="55"/>
        <v>36</v>
      </c>
      <c r="F44" s="54">
        <f t="shared" si="56"/>
        <v>23</v>
      </c>
      <c r="G44" s="38">
        <f t="shared" si="57"/>
        <v>46</v>
      </c>
      <c r="H44" s="54">
        <v>10.0</v>
      </c>
      <c r="I44" s="54">
        <v>36.0</v>
      </c>
      <c r="J44" s="54"/>
      <c r="K44" s="54"/>
      <c r="L44" s="54"/>
      <c r="M44" s="54"/>
      <c r="N44" s="78">
        <v>46.0</v>
      </c>
      <c r="O44" s="89"/>
      <c r="P44" s="89"/>
      <c r="Q44" s="89"/>
      <c r="R44" s="89"/>
      <c r="S44" s="54"/>
      <c r="T44" s="4">
        <f t="shared" si="4"/>
        <v>46</v>
      </c>
      <c r="U44" s="29">
        <f t="shared" si="28"/>
        <v>0</v>
      </c>
      <c r="V44" s="4"/>
      <c r="W44" s="4"/>
      <c r="X44" s="4"/>
      <c r="Y44" s="71">
        <v>46.0</v>
      </c>
      <c r="Z44" s="72">
        <f t="shared" si="58"/>
        <v>0</v>
      </c>
      <c r="AA44" s="91"/>
      <c r="AB44" s="73">
        <f t="shared" ref="AB44:AC44" si="63">Y44+Y44/2</f>
        <v>69</v>
      </c>
      <c r="AC44" s="74">
        <f t="shared" si="63"/>
        <v>0</v>
      </c>
      <c r="AD44" s="81"/>
      <c r="AL44" s="4"/>
      <c r="AM44" s="4"/>
    </row>
    <row r="45" ht="12.75" customHeight="1">
      <c r="A45" s="58" t="s">
        <v>139</v>
      </c>
      <c r="B45" s="90" t="s">
        <v>140</v>
      </c>
      <c r="C45" s="88" t="s">
        <v>71</v>
      </c>
      <c r="D45" s="54">
        <f t="shared" si="54"/>
        <v>48</v>
      </c>
      <c r="E45" s="69">
        <f t="shared" si="55"/>
        <v>12</v>
      </c>
      <c r="F45" s="54">
        <f t="shared" si="56"/>
        <v>16</v>
      </c>
      <c r="G45" s="38">
        <f t="shared" si="57"/>
        <v>32</v>
      </c>
      <c r="H45" s="54">
        <v>20.0</v>
      </c>
      <c r="I45" s="54">
        <v>12.0</v>
      </c>
      <c r="J45" s="54"/>
      <c r="K45" s="54"/>
      <c r="L45" s="54"/>
      <c r="M45" s="54"/>
      <c r="N45" s="89"/>
      <c r="O45" s="40">
        <v>32.0</v>
      </c>
      <c r="P45" s="89"/>
      <c r="Q45" s="93"/>
      <c r="R45" s="89"/>
      <c r="S45" s="54"/>
      <c r="T45" s="4">
        <f t="shared" si="4"/>
        <v>32</v>
      </c>
      <c r="U45" s="29">
        <f t="shared" si="28"/>
        <v>0</v>
      </c>
      <c r="V45" s="4"/>
      <c r="W45" s="4"/>
      <c r="X45" s="4"/>
      <c r="Y45" s="71">
        <v>32.0</v>
      </c>
      <c r="Z45" s="72">
        <f t="shared" si="58"/>
        <v>0</v>
      </c>
      <c r="AA45" s="91"/>
      <c r="AB45" s="73">
        <f t="shared" ref="AB45:AC45" si="64">Y45+Y45/2</f>
        <v>48</v>
      </c>
      <c r="AC45" s="74">
        <f t="shared" si="64"/>
        <v>0</v>
      </c>
      <c r="AD45" s="81"/>
      <c r="AL45" s="4"/>
      <c r="AM45" s="4"/>
    </row>
    <row r="46" ht="12.75" customHeight="1">
      <c r="A46" s="92" t="s">
        <v>141</v>
      </c>
      <c r="B46" s="87" t="s">
        <v>142</v>
      </c>
      <c r="C46" s="88" t="s">
        <v>71</v>
      </c>
      <c r="D46" s="54">
        <f t="shared" si="54"/>
        <v>75</v>
      </c>
      <c r="E46" s="69">
        <f t="shared" si="55"/>
        <v>16</v>
      </c>
      <c r="F46" s="54">
        <f t="shared" si="56"/>
        <v>25</v>
      </c>
      <c r="G46" s="38">
        <f t="shared" si="57"/>
        <v>50</v>
      </c>
      <c r="H46" s="54">
        <v>34.0</v>
      </c>
      <c r="I46" s="54">
        <v>16.0</v>
      </c>
      <c r="J46" s="54"/>
      <c r="K46" s="54"/>
      <c r="L46" s="54"/>
      <c r="M46" s="54"/>
      <c r="N46" s="89"/>
      <c r="O46" s="40">
        <v>50.0</v>
      </c>
      <c r="P46" s="93"/>
      <c r="Q46" s="93"/>
      <c r="R46" s="93"/>
      <c r="S46" s="94"/>
      <c r="T46" s="4">
        <f t="shared" si="4"/>
        <v>50</v>
      </c>
      <c r="U46" s="29">
        <f t="shared" si="28"/>
        <v>0</v>
      </c>
      <c r="V46" s="4"/>
      <c r="W46" s="4"/>
      <c r="X46" s="4"/>
      <c r="Y46" s="71">
        <v>50.0</v>
      </c>
      <c r="Z46" s="72">
        <f t="shared" si="58"/>
        <v>0</v>
      </c>
      <c r="AA46" s="91"/>
      <c r="AB46" s="73">
        <f t="shared" ref="AB46:AC46" si="65">Y46+Y46/2</f>
        <v>75</v>
      </c>
      <c r="AC46" s="74">
        <f t="shared" si="65"/>
        <v>0</v>
      </c>
      <c r="AL46" s="4"/>
      <c r="AM46" s="4"/>
    </row>
    <row r="47" ht="12.75" customHeight="1">
      <c r="A47" s="58" t="s">
        <v>143</v>
      </c>
      <c r="B47" s="90" t="s">
        <v>144</v>
      </c>
      <c r="C47" s="88" t="s">
        <v>71</v>
      </c>
      <c r="D47" s="54">
        <f t="shared" si="54"/>
        <v>54</v>
      </c>
      <c r="E47" s="69">
        <f t="shared" si="55"/>
        <v>16</v>
      </c>
      <c r="F47" s="54">
        <f t="shared" si="56"/>
        <v>18</v>
      </c>
      <c r="G47" s="38">
        <f t="shared" si="57"/>
        <v>36</v>
      </c>
      <c r="H47" s="54">
        <v>20.0</v>
      </c>
      <c r="I47" s="54">
        <v>16.0</v>
      </c>
      <c r="J47" s="54"/>
      <c r="K47" s="54"/>
      <c r="L47" s="54"/>
      <c r="M47" s="54"/>
      <c r="N47" s="89"/>
      <c r="O47" s="40">
        <v>36.0</v>
      </c>
      <c r="P47" s="93"/>
      <c r="Q47" s="93"/>
      <c r="R47" s="93"/>
      <c r="S47" s="94"/>
      <c r="T47" s="4">
        <f t="shared" si="4"/>
        <v>36</v>
      </c>
      <c r="U47" s="29">
        <f t="shared" si="28"/>
        <v>0</v>
      </c>
      <c r="V47" s="4"/>
      <c r="W47" s="4"/>
      <c r="X47" s="4"/>
      <c r="Y47" s="71">
        <v>36.0</v>
      </c>
      <c r="Z47" s="72">
        <f t="shared" si="58"/>
        <v>0</v>
      </c>
      <c r="AA47" s="91"/>
      <c r="AB47" s="73">
        <f t="shared" ref="AB47:AC47" si="66">Y47+Y47/2</f>
        <v>54</v>
      </c>
      <c r="AC47" s="74">
        <f t="shared" si="66"/>
        <v>0</v>
      </c>
      <c r="AL47" s="4"/>
      <c r="AM47" s="4"/>
    </row>
    <row r="48" ht="12.75" customHeight="1">
      <c r="A48" s="58" t="s">
        <v>145</v>
      </c>
      <c r="B48" s="90" t="s">
        <v>146</v>
      </c>
      <c r="C48" s="88" t="s">
        <v>71</v>
      </c>
      <c r="D48" s="54">
        <f t="shared" si="54"/>
        <v>102</v>
      </c>
      <c r="E48" s="69">
        <f t="shared" si="55"/>
        <v>48</v>
      </c>
      <c r="F48" s="54">
        <f t="shared" si="56"/>
        <v>34</v>
      </c>
      <c r="G48" s="38">
        <f t="shared" si="57"/>
        <v>68</v>
      </c>
      <c r="H48" s="54">
        <v>20.0</v>
      </c>
      <c r="I48" s="54">
        <v>48.0</v>
      </c>
      <c r="J48" s="54"/>
      <c r="K48" s="54"/>
      <c r="L48" s="54"/>
      <c r="M48" s="54"/>
      <c r="N48" s="89"/>
      <c r="O48" s="89"/>
      <c r="P48" s="89"/>
      <c r="Q48" s="40">
        <v>68.0</v>
      </c>
      <c r="R48" s="89"/>
      <c r="S48" s="54"/>
      <c r="T48" s="4">
        <f t="shared" si="4"/>
        <v>68</v>
      </c>
      <c r="U48" s="29">
        <f t="shared" si="28"/>
        <v>0</v>
      </c>
      <c r="V48" s="4"/>
      <c r="W48" s="4"/>
      <c r="X48" s="4"/>
      <c r="Y48" s="71">
        <v>68.0</v>
      </c>
      <c r="Z48" s="72">
        <f t="shared" si="58"/>
        <v>0</v>
      </c>
      <c r="AA48" s="91"/>
      <c r="AB48" s="73">
        <f t="shared" ref="AB48:AC48" si="67">Y48+Y48/2</f>
        <v>102</v>
      </c>
      <c r="AC48" s="74">
        <f t="shared" si="67"/>
        <v>0</v>
      </c>
      <c r="AL48" s="4"/>
      <c r="AM48" s="4"/>
    </row>
    <row r="49" ht="12.75" customHeight="1">
      <c r="A49" s="95" t="s">
        <v>147</v>
      </c>
      <c r="B49" s="87" t="s">
        <v>148</v>
      </c>
      <c r="C49" s="96" t="s">
        <v>48</v>
      </c>
      <c r="D49" s="54">
        <f t="shared" si="54"/>
        <v>150</v>
      </c>
      <c r="E49" s="69">
        <f t="shared" si="55"/>
        <v>60</v>
      </c>
      <c r="F49" s="94">
        <f t="shared" ref="F49:F52" si="69">G49/2</f>
        <v>50</v>
      </c>
      <c r="G49" s="38">
        <f t="shared" si="57"/>
        <v>100</v>
      </c>
      <c r="H49" s="94">
        <v>40.0</v>
      </c>
      <c r="I49" s="94">
        <v>60.0</v>
      </c>
      <c r="J49" s="94"/>
      <c r="K49" s="97"/>
      <c r="L49" s="97"/>
      <c r="M49" s="97"/>
      <c r="N49" s="94"/>
      <c r="O49" s="94"/>
      <c r="P49" s="94"/>
      <c r="Q49" s="54">
        <v>50.0</v>
      </c>
      <c r="R49" s="40">
        <v>50.0</v>
      </c>
      <c r="S49" s="98"/>
      <c r="T49" s="4">
        <f t="shared" si="4"/>
        <v>100</v>
      </c>
      <c r="U49" s="29">
        <f t="shared" si="28"/>
        <v>0</v>
      </c>
      <c r="V49" s="4"/>
      <c r="W49" s="4"/>
      <c r="X49" s="4"/>
      <c r="Y49" s="71">
        <v>0.0</v>
      </c>
      <c r="Z49" s="72">
        <f t="shared" si="58"/>
        <v>100</v>
      </c>
      <c r="AA49" s="91"/>
      <c r="AB49" s="73">
        <f t="shared" ref="AB49:AC49" si="68">Y49+Y49/2</f>
        <v>0</v>
      </c>
      <c r="AC49" s="74">
        <f t="shared" si="68"/>
        <v>150</v>
      </c>
      <c r="AL49" s="4"/>
      <c r="AM49" s="4"/>
    </row>
    <row r="50" ht="12.75" customHeight="1">
      <c r="A50" s="95" t="s">
        <v>149</v>
      </c>
      <c r="B50" s="87" t="s">
        <v>150</v>
      </c>
      <c r="C50" s="96" t="s">
        <v>71</v>
      </c>
      <c r="D50" s="54">
        <f t="shared" si="54"/>
        <v>93</v>
      </c>
      <c r="E50" s="69">
        <f t="shared" si="55"/>
        <v>14</v>
      </c>
      <c r="F50" s="54">
        <f t="shared" si="69"/>
        <v>31</v>
      </c>
      <c r="G50" s="38">
        <f t="shared" si="57"/>
        <v>62</v>
      </c>
      <c r="H50" s="94">
        <v>48.0</v>
      </c>
      <c r="I50" s="94">
        <v>14.0</v>
      </c>
      <c r="J50" s="94"/>
      <c r="K50" s="99"/>
      <c r="L50" s="99"/>
      <c r="M50" s="99"/>
      <c r="N50" s="40">
        <v>62.0</v>
      </c>
      <c r="O50" s="94"/>
      <c r="P50" s="98"/>
      <c r="Q50" s="98"/>
      <c r="R50" s="98"/>
      <c r="S50" s="98"/>
      <c r="T50" s="4">
        <f t="shared" si="4"/>
        <v>62</v>
      </c>
      <c r="U50" s="29">
        <f t="shared" si="28"/>
        <v>0</v>
      </c>
      <c r="V50" s="4"/>
      <c r="W50" s="4"/>
      <c r="X50" s="4"/>
      <c r="Y50" s="71">
        <v>0.0</v>
      </c>
      <c r="Z50" s="72">
        <f t="shared" si="58"/>
        <v>62</v>
      </c>
      <c r="AA50" s="91"/>
      <c r="AB50" s="73">
        <f t="shared" ref="AB50:AC50" si="70">Y50+Y50/2</f>
        <v>0</v>
      </c>
      <c r="AC50" s="74">
        <f t="shared" si="70"/>
        <v>93</v>
      </c>
      <c r="AL50" s="4"/>
      <c r="AM50" s="4"/>
    </row>
    <row r="51" ht="12.75" customHeight="1">
      <c r="A51" s="95" t="s">
        <v>151</v>
      </c>
      <c r="B51" s="87" t="s">
        <v>152</v>
      </c>
      <c r="C51" s="96" t="s">
        <v>71</v>
      </c>
      <c r="D51" s="54">
        <f t="shared" si="54"/>
        <v>75</v>
      </c>
      <c r="E51" s="69">
        <f t="shared" si="55"/>
        <v>10</v>
      </c>
      <c r="F51" s="94">
        <f t="shared" si="69"/>
        <v>25</v>
      </c>
      <c r="G51" s="38">
        <f t="shared" si="57"/>
        <v>50</v>
      </c>
      <c r="H51" s="94">
        <v>40.0</v>
      </c>
      <c r="I51" s="94">
        <v>10.0</v>
      </c>
      <c r="J51" s="94"/>
      <c r="K51" s="97"/>
      <c r="L51" s="97"/>
      <c r="M51" s="97"/>
      <c r="N51" s="97"/>
      <c r="O51" s="40">
        <v>50.0</v>
      </c>
      <c r="P51" s="98"/>
      <c r="Q51" s="98"/>
      <c r="R51" s="98"/>
      <c r="S51" s="98"/>
      <c r="T51" s="4">
        <f t="shared" si="4"/>
        <v>50</v>
      </c>
      <c r="U51" s="29">
        <f t="shared" si="28"/>
        <v>0</v>
      </c>
      <c r="V51" s="4"/>
      <c r="W51" s="4"/>
      <c r="X51" s="4"/>
      <c r="Y51" s="71">
        <v>0.0</v>
      </c>
      <c r="Z51" s="72">
        <f t="shared" si="58"/>
        <v>50</v>
      </c>
      <c r="AA51" s="91"/>
      <c r="AB51" s="73">
        <f t="shared" ref="AB51:AC51" si="71">Y51+Y51/2</f>
        <v>0</v>
      </c>
      <c r="AC51" s="74">
        <f t="shared" si="71"/>
        <v>75</v>
      </c>
      <c r="AL51" s="4"/>
      <c r="AM51" s="4"/>
    </row>
    <row r="52" ht="36.0" customHeight="1">
      <c r="A52" s="100" t="s">
        <v>153</v>
      </c>
      <c r="B52" s="87" t="s">
        <v>154</v>
      </c>
      <c r="C52" s="96" t="s">
        <v>71</v>
      </c>
      <c r="D52" s="54">
        <f t="shared" si="54"/>
        <v>141</v>
      </c>
      <c r="E52" s="54">
        <f t="shared" si="55"/>
        <v>86</v>
      </c>
      <c r="F52" s="94">
        <f t="shared" si="69"/>
        <v>47</v>
      </c>
      <c r="G52" s="38">
        <f t="shared" si="57"/>
        <v>94</v>
      </c>
      <c r="H52" s="101">
        <v>8.0</v>
      </c>
      <c r="I52" s="101">
        <v>86.0</v>
      </c>
      <c r="J52" s="101"/>
      <c r="K52" s="97"/>
      <c r="L52" s="97"/>
      <c r="M52" s="97"/>
      <c r="N52" s="97"/>
      <c r="O52" s="97"/>
      <c r="P52" s="102">
        <v>62.0</v>
      </c>
      <c r="Q52" s="103">
        <v>32.0</v>
      </c>
      <c r="R52" s="97"/>
      <c r="S52" s="97"/>
      <c r="T52" s="4">
        <f t="shared" si="4"/>
        <v>94</v>
      </c>
      <c r="U52" s="29">
        <f t="shared" si="28"/>
        <v>0</v>
      </c>
      <c r="V52" s="4"/>
      <c r="W52" s="4"/>
      <c r="X52" s="4"/>
      <c r="Y52" s="71">
        <v>0.0</v>
      </c>
      <c r="Z52" s="72">
        <f t="shared" si="58"/>
        <v>94</v>
      </c>
      <c r="AA52" s="91"/>
      <c r="AB52" s="73">
        <f t="shared" ref="AB52:AC52" si="72">Y52+Y52/2</f>
        <v>0</v>
      </c>
      <c r="AC52" s="74">
        <f t="shared" si="72"/>
        <v>141</v>
      </c>
      <c r="AL52" s="4"/>
      <c r="AM52" s="4"/>
    </row>
    <row r="53" ht="12.75" customHeight="1">
      <c r="A53" s="95" t="s">
        <v>155</v>
      </c>
      <c r="B53" s="90" t="s">
        <v>156</v>
      </c>
      <c r="C53" s="96" t="s">
        <v>71</v>
      </c>
      <c r="D53" s="65">
        <f t="shared" si="54"/>
        <v>48</v>
      </c>
      <c r="E53" s="69">
        <f t="shared" si="55"/>
        <v>12</v>
      </c>
      <c r="F53" s="65">
        <f>G53*50%</f>
        <v>16</v>
      </c>
      <c r="G53" s="38">
        <f t="shared" si="57"/>
        <v>32</v>
      </c>
      <c r="H53" s="65">
        <v>20.0</v>
      </c>
      <c r="I53" s="65">
        <v>12.0</v>
      </c>
      <c r="J53" s="65"/>
      <c r="K53" s="65"/>
      <c r="L53" s="65"/>
      <c r="M53" s="65"/>
      <c r="N53" s="65"/>
      <c r="O53" s="65"/>
      <c r="P53" s="40">
        <v>32.0</v>
      </c>
      <c r="Q53" s="97"/>
      <c r="R53" s="97"/>
      <c r="S53" s="65"/>
      <c r="T53" s="4">
        <f t="shared" si="4"/>
        <v>32</v>
      </c>
      <c r="U53" s="29">
        <f t="shared" si="28"/>
        <v>0</v>
      </c>
      <c r="V53" s="4"/>
      <c r="W53" s="4"/>
      <c r="X53" s="4"/>
      <c r="Y53" s="71">
        <v>0.0</v>
      </c>
      <c r="Z53" s="72">
        <f t="shared" si="58"/>
        <v>32</v>
      </c>
      <c r="AA53" s="91"/>
      <c r="AB53" s="73">
        <f t="shared" ref="AB53:AC53" si="73">Y53+Y53/2</f>
        <v>0</v>
      </c>
      <c r="AC53" s="74">
        <f t="shared" si="73"/>
        <v>48</v>
      </c>
      <c r="AL53" s="4"/>
      <c r="AM53" s="4"/>
    </row>
    <row r="54" ht="24.0" customHeight="1">
      <c r="A54" s="100" t="s">
        <v>157</v>
      </c>
      <c r="B54" s="90" t="s">
        <v>158</v>
      </c>
      <c r="C54" s="88" t="s">
        <v>71</v>
      </c>
      <c r="D54" s="54">
        <f t="shared" si="54"/>
        <v>99</v>
      </c>
      <c r="E54" s="54">
        <f t="shared" si="55"/>
        <v>36</v>
      </c>
      <c r="F54" s="54">
        <f>G54/2</f>
        <v>33</v>
      </c>
      <c r="G54" s="38">
        <f t="shared" si="57"/>
        <v>66</v>
      </c>
      <c r="H54" s="54">
        <v>30.0</v>
      </c>
      <c r="I54" s="94">
        <v>36.0</v>
      </c>
      <c r="J54" s="94"/>
      <c r="K54" s="54"/>
      <c r="L54" s="54"/>
      <c r="M54" s="54"/>
      <c r="N54" s="54"/>
      <c r="O54" s="54">
        <v>34.0</v>
      </c>
      <c r="P54" s="40">
        <v>32.0</v>
      </c>
      <c r="Q54" s="54"/>
      <c r="R54" s="54"/>
      <c r="S54" s="54"/>
      <c r="T54" s="4">
        <f t="shared" si="4"/>
        <v>66</v>
      </c>
      <c r="U54" s="29">
        <f t="shared" si="28"/>
        <v>0</v>
      </c>
      <c r="V54" s="4"/>
      <c r="W54" s="4"/>
      <c r="X54" s="4"/>
      <c r="Y54" s="71">
        <v>0.0</v>
      </c>
      <c r="Z54" s="72">
        <f t="shared" si="58"/>
        <v>66</v>
      </c>
      <c r="AA54" s="91"/>
      <c r="AB54" s="73">
        <f t="shared" ref="AB54:AC54" si="74">Y54+Y54/2</f>
        <v>0</v>
      </c>
      <c r="AC54" s="74">
        <f t="shared" si="74"/>
        <v>99</v>
      </c>
      <c r="AL54" s="4"/>
      <c r="AM54" s="4"/>
    </row>
    <row r="55" ht="12.75" customHeight="1">
      <c r="A55" s="82" t="s">
        <v>159</v>
      </c>
      <c r="B55" s="83" t="s">
        <v>160</v>
      </c>
      <c r="C55" s="84" t="s">
        <v>161</v>
      </c>
      <c r="D55" s="85">
        <f t="shared" ref="D55:S55" si="75">D56+D65+D69+D76</f>
        <v>3144</v>
      </c>
      <c r="E55" s="85">
        <f t="shared" si="75"/>
        <v>1464</v>
      </c>
      <c r="F55" s="85">
        <f t="shared" si="75"/>
        <v>748</v>
      </c>
      <c r="G55" s="85">
        <f t="shared" si="75"/>
        <v>2396</v>
      </c>
      <c r="H55" s="85">
        <f t="shared" si="75"/>
        <v>932</v>
      </c>
      <c r="I55" s="85">
        <f t="shared" si="75"/>
        <v>484</v>
      </c>
      <c r="J55" s="85">
        <f t="shared" si="75"/>
        <v>80</v>
      </c>
      <c r="K55" s="85">
        <f t="shared" si="75"/>
        <v>900</v>
      </c>
      <c r="L55" s="85">
        <f t="shared" si="75"/>
        <v>0</v>
      </c>
      <c r="M55" s="85">
        <f t="shared" si="75"/>
        <v>0</v>
      </c>
      <c r="N55" s="85">
        <f t="shared" si="75"/>
        <v>94</v>
      </c>
      <c r="O55" s="85">
        <f t="shared" si="75"/>
        <v>364</v>
      </c>
      <c r="P55" s="85">
        <f t="shared" si="75"/>
        <v>326</v>
      </c>
      <c r="Q55" s="85">
        <f t="shared" si="75"/>
        <v>602</v>
      </c>
      <c r="R55" s="85">
        <f t="shared" si="75"/>
        <v>524</v>
      </c>
      <c r="S55" s="85">
        <f t="shared" si="75"/>
        <v>486</v>
      </c>
      <c r="T55" s="4">
        <f t="shared" si="4"/>
        <v>2396</v>
      </c>
      <c r="U55" s="29">
        <f t="shared" si="28"/>
        <v>0</v>
      </c>
      <c r="V55" s="4"/>
      <c r="W55" s="4"/>
      <c r="X55" s="4"/>
      <c r="Y55" s="85">
        <f t="shared" ref="Y55:Z55" si="76">Y56+Y65+Y69+Y76</f>
        <v>1084</v>
      </c>
      <c r="Z55" s="86">
        <f t="shared" si="76"/>
        <v>412</v>
      </c>
      <c r="AA55" s="91"/>
      <c r="AB55" s="85">
        <f t="shared" ref="AB55:AC55" si="77">AB56+AB65+AB69+AB76</f>
        <v>1626</v>
      </c>
      <c r="AC55" s="86">
        <f t="shared" si="77"/>
        <v>618</v>
      </c>
      <c r="AL55" s="4"/>
      <c r="AM55" s="4"/>
    </row>
    <row r="56" ht="36.0" customHeight="1">
      <c r="A56" s="104" t="s">
        <v>162</v>
      </c>
      <c r="B56" s="80" t="s">
        <v>163</v>
      </c>
      <c r="C56" s="26" t="s">
        <v>164</v>
      </c>
      <c r="D56" s="28">
        <f t="shared" ref="D56:S56" si="78">D57+D58+D59+D60+D61+D62+D63+D64</f>
        <v>2055</v>
      </c>
      <c r="E56" s="28">
        <f t="shared" si="78"/>
        <v>846</v>
      </c>
      <c r="F56" s="28">
        <f t="shared" si="78"/>
        <v>529</v>
      </c>
      <c r="G56" s="28">
        <f t="shared" si="78"/>
        <v>1526</v>
      </c>
      <c r="H56" s="28">
        <f t="shared" si="78"/>
        <v>680</v>
      </c>
      <c r="I56" s="28">
        <f t="shared" si="78"/>
        <v>328</v>
      </c>
      <c r="J56" s="28">
        <f t="shared" si="78"/>
        <v>50</v>
      </c>
      <c r="K56" s="28">
        <f t="shared" si="78"/>
        <v>468</v>
      </c>
      <c r="L56" s="28">
        <f t="shared" si="78"/>
        <v>0</v>
      </c>
      <c r="M56" s="28">
        <f t="shared" si="78"/>
        <v>0</v>
      </c>
      <c r="N56" s="28">
        <f t="shared" si="78"/>
        <v>94</v>
      </c>
      <c r="O56" s="28">
        <f t="shared" si="78"/>
        <v>280</v>
      </c>
      <c r="P56" s="28">
        <f t="shared" si="78"/>
        <v>210</v>
      </c>
      <c r="Q56" s="28">
        <f t="shared" si="78"/>
        <v>194</v>
      </c>
      <c r="R56" s="28">
        <f t="shared" si="78"/>
        <v>316</v>
      </c>
      <c r="S56" s="78">
        <f t="shared" si="78"/>
        <v>432</v>
      </c>
      <c r="T56" s="4">
        <f t="shared" si="4"/>
        <v>1526</v>
      </c>
      <c r="U56" s="29">
        <f t="shared" si="28"/>
        <v>0</v>
      </c>
      <c r="V56" s="4"/>
      <c r="W56" s="4"/>
      <c r="X56" s="4"/>
      <c r="Y56" s="28">
        <f t="shared" ref="Y56:Z56" si="79">Y57+Y58+Y59+Y60+Y61+Y62+Y63+Y64</f>
        <v>646</v>
      </c>
      <c r="Z56" s="27">
        <f t="shared" si="79"/>
        <v>412</v>
      </c>
      <c r="AA56" s="91"/>
      <c r="AB56" s="28">
        <f t="shared" ref="AB56:AC56" si="80">AB57+AB58+AB59+AB60+AB61+AB62+AB63+AB64</f>
        <v>969</v>
      </c>
      <c r="AC56" s="27">
        <f t="shared" si="80"/>
        <v>618</v>
      </c>
      <c r="AL56" s="4"/>
      <c r="AM56" s="4"/>
    </row>
    <row r="57" ht="12.75" customHeight="1">
      <c r="A57" s="58" t="s">
        <v>165</v>
      </c>
      <c r="B57" s="90" t="s">
        <v>166</v>
      </c>
      <c r="C57" s="96" t="s">
        <v>71</v>
      </c>
      <c r="D57" s="54">
        <f t="shared" ref="D57:D60" si="82">G57+F57</f>
        <v>57</v>
      </c>
      <c r="E57" s="69">
        <f t="shared" ref="E57:E64" si="83">I57+J57+K57</f>
        <v>16</v>
      </c>
      <c r="F57" s="54">
        <f t="shared" ref="F57:F62" si="84">G57*50%</f>
        <v>19</v>
      </c>
      <c r="G57" s="38">
        <f t="shared" ref="G57:G64" si="85">SUM(H57:K57)</f>
        <v>38</v>
      </c>
      <c r="H57" s="94">
        <v>22.0</v>
      </c>
      <c r="I57" s="94">
        <v>16.0</v>
      </c>
      <c r="J57" s="94"/>
      <c r="K57" s="94"/>
      <c r="L57" s="94"/>
      <c r="M57" s="94"/>
      <c r="N57" s="40">
        <v>38.0</v>
      </c>
      <c r="O57" s="93"/>
      <c r="P57" s="93"/>
      <c r="Q57" s="93"/>
      <c r="R57" s="93"/>
      <c r="S57" s="93"/>
      <c r="T57" s="4">
        <f t="shared" si="4"/>
        <v>38</v>
      </c>
      <c r="U57" s="29">
        <f t="shared" si="28"/>
        <v>0</v>
      </c>
      <c r="V57" s="4"/>
      <c r="W57" s="4"/>
      <c r="X57" s="4"/>
      <c r="Y57" s="71">
        <v>38.0</v>
      </c>
      <c r="Z57" s="72">
        <f t="shared" ref="Z57:Z62" si="86">G57-Y57</f>
        <v>0</v>
      </c>
      <c r="AA57" s="91"/>
      <c r="AB57" s="73">
        <f t="shared" ref="AB57:AC57" si="81">Y57+Y57/2</f>
        <v>57</v>
      </c>
      <c r="AC57" s="74">
        <f t="shared" si="81"/>
        <v>0</v>
      </c>
      <c r="AL57" s="4"/>
      <c r="AM57" s="4"/>
    </row>
    <row r="58" ht="24.0" customHeight="1">
      <c r="A58" s="92" t="s">
        <v>167</v>
      </c>
      <c r="B58" s="90" t="s">
        <v>168</v>
      </c>
      <c r="C58" s="88" t="s">
        <v>169</v>
      </c>
      <c r="D58" s="54">
        <f t="shared" si="82"/>
        <v>867</v>
      </c>
      <c r="E58" s="69">
        <f t="shared" si="83"/>
        <v>198</v>
      </c>
      <c r="F58" s="54">
        <f t="shared" si="84"/>
        <v>289</v>
      </c>
      <c r="G58" s="38">
        <f t="shared" si="85"/>
        <v>578</v>
      </c>
      <c r="H58" s="54">
        <v>380.0</v>
      </c>
      <c r="I58" s="54">
        <v>148.0</v>
      </c>
      <c r="J58" s="54">
        <v>50.0</v>
      </c>
      <c r="K58" s="94"/>
      <c r="L58" s="54"/>
      <c r="M58" s="54"/>
      <c r="N58" s="54">
        <v>56.0</v>
      </c>
      <c r="O58" s="78">
        <v>230.0</v>
      </c>
      <c r="P58" s="102">
        <v>120.0</v>
      </c>
      <c r="Q58" s="102">
        <v>112.0</v>
      </c>
      <c r="R58" s="78">
        <v>60.0</v>
      </c>
      <c r="S58" s="93"/>
      <c r="T58" s="4">
        <f t="shared" si="4"/>
        <v>578</v>
      </c>
      <c r="U58" s="29">
        <f t="shared" si="28"/>
        <v>0</v>
      </c>
      <c r="V58" s="4"/>
      <c r="W58" s="4"/>
      <c r="X58" s="4"/>
      <c r="Y58" s="71">
        <v>402.0</v>
      </c>
      <c r="Z58" s="72">
        <f t="shared" si="86"/>
        <v>176</v>
      </c>
      <c r="AA58" s="91"/>
      <c r="AB58" s="73">
        <f t="shared" ref="AB58:AC58" si="87">Y58+Y58/2</f>
        <v>603</v>
      </c>
      <c r="AC58" s="74">
        <f t="shared" si="87"/>
        <v>264</v>
      </c>
      <c r="AL58" s="4"/>
      <c r="AM58" s="4"/>
      <c r="AN58" s="4"/>
      <c r="AO58" s="4"/>
      <c r="AP58" s="4"/>
      <c r="AQ58" s="4"/>
      <c r="AR58" s="4"/>
    </row>
    <row r="59" ht="24.0" customHeight="1">
      <c r="A59" s="92" t="s">
        <v>170</v>
      </c>
      <c r="B59" s="90" t="s">
        <v>171</v>
      </c>
      <c r="C59" s="105" t="s">
        <v>53</v>
      </c>
      <c r="D59" s="54">
        <f t="shared" si="82"/>
        <v>150</v>
      </c>
      <c r="E59" s="69">
        <f t="shared" si="83"/>
        <v>50</v>
      </c>
      <c r="F59" s="54">
        <f t="shared" si="84"/>
        <v>50</v>
      </c>
      <c r="G59" s="38">
        <f t="shared" si="85"/>
        <v>100</v>
      </c>
      <c r="H59" s="54">
        <v>50.0</v>
      </c>
      <c r="I59" s="54">
        <v>50.0</v>
      </c>
      <c r="J59" s="54"/>
      <c r="K59" s="54"/>
      <c r="L59" s="54"/>
      <c r="M59" s="54"/>
      <c r="N59" s="54"/>
      <c r="O59" s="54">
        <v>50.0</v>
      </c>
      <c r="P59" s="54">
        <v>26.0</v>
      </c>
      <c r="Q59" s="106">
        <v>24.0</v>
      </c>
      <c r="R59" s="54"/>
      <c r="S59" s="54"/>
      <c r="T59" s="4">
        <f t="shared" si="4"/>
        <v>100</v>
      </c>
      <c r="U59" s="29">
        <f t="shared" si="28"/>
        <v>0</v>
      </c>
      <c r="V59" s="4"/>
      <c r="W59" s="4"/>
      <c r="X59" s="4"/>
      <c r="Y59" s="71">
        <v>100.0</v>
      </c>
      <c r="Z59" s="72">
        <f t="shared" si="86"/>
        <v>0</v>
      </c>
      <c r="AA59" s="91"/>
      <c r="AB59" s="73">
        <f t="shared" ref="AB59:AC59" si="88">Y59+Y59/2</f>
        <v>150</v>
      </c>
      <c r="AC59" s="74">
        <f t="shared" si="88"/>
        <v>0</v>
      </c>
      <c r="AL59" s="4"/>
      <c r="AM59" s="4"/>
    </row>
    <row r="60" ht="24.0" customHeight="1">
      <c r="A60" s="92" t="s">
        <v>172</v>
      </c>
      <c r="B60" s="34" t="s">
        <v>173</v>
      </c>
      <c r="C60" s="105" t="s">
        <v>71</v>
      </c>
      <c r="D60" s="54">
        <f t="shared" si="82"/>
        <v>159</v>
      </c>
      <c r="E60" s="69">
        <f t="shared" si="83"/>
        <v>26</v>
      </c>
      <c r="F60" s="54">
        <f t="shared" si="84"/>
        <v>53</v>
      </c>
      <c r="G60" s="38">
        <f t="shared" si="85"/>
        <v>106</v>
      </c>
      <c r="H60" s="107">
        <v>80.0</v>
      </c>
      <c r="I60" s="107">
        <v>26.0</v>
      </c>
      <c r="J60" s="107"/>
      <c r="K60" s="107"/>
      <c r="L60" s="107"/>
      <c r="M60" s="107"/>
      <c r="N60" s="107"/>
      <c r="O60" s="107"/>
      <c r="P60" s="107"/>
      <c r="Q60" s="107"/>
      <c r="R60" s="40">
        <v>106.0</v>
      </c>
      <c r="S60" s="54"/>
      <c r="T60" s="4">
        <f t="shared" si="4"/>
        <v>106</v>
      </c>
      <c r="U60" s="29">
        <f t="shared" si="28"/>
        <v>0</v>
      </c>
      <c r="V60" s="4"/>
      <c r="W60" s="4"/>
      <c r="X60" s="4"/>
      <c r="Y60" s="71">
        <v>106.0</v>
      </c>
      <c r="Z60" s="72">
        <f t="shared" si="86"/>
        <v>0</v>
      </c>
      <c r="AA60" s="91"/>
      <c r="AB60" s="73">
        <f t="shared" ref="AB60:AC60" si="89">Y60+Y60/2</f>
        <v>159</v>
      </c>
      <c r="AC60" s="74">
        <f t="shared" si="89"/>
        <v>0</v>
      </c>
      <c r="AL60" s="4"/>
      <c r="AM60" s="4"/>
    </row>
    <row r="61" ht="24.0" customHeight="1">
      <c r="A61" s="108" t="s">
        <v>174</v>
      </c>
      <c r="B61" s="109" t="s">
        <v>175</v>
      </c>
      <c r="C61" s="88" t="s">
        <v>118</v>
      </c>
      <c r="D61" s="107">
        <f t="shared" ref="D61:D64" si="91">F61+G61</f>
        <v>264</v>
      </c>
      <c r="E61" s="69">
        <f t="shared" si="83"/>
        <v>68</v>
      </c>
      <c r="F61" s="54">
        <f t="shared" si="84"/>
        <v>88</v>
      </c>
      <c r="G61" s="38">
        <f t="shared" si="85"/>
        <v>176</v>
      </c>
      <c r="H61" s="54">
        <v>108.0</v>
      </c>
      <c r="I61" s="54">
        <v>68.0</v>
      </c>
      <c r="J61" s="54"/>
      <c r="K61" s="69"/>
      <c r="L61" s="69"/>
      <c r="M61" s="69"/>
      <c r="N61" s="69"/>
      <c r="O61" s="54"/>
      <c r="P61" s="102">
        <v>64.0</v>
      </c>
      <c r="Q61" s="102">
        <v>58.0</v>
      </c>
      <c r="R61" s="78">
        <v>54.0</v>
      </c>
      <c r="S61" s="54"/>
      <c r="T61" s="4">
        <f t="shared" si="4"/>
        <v>176</v>
      </c>
      <c r="U61" s="29">
        <f t="shared" si="28"/>
        <v>0</v>
      </c>
      <c r="V61" s="4"/>
      <c r="W61" s="4"/>
      <c r="X61" s="4"/>
      <c r="Y61" s="71">
        <v>0.0</v>
      </c>
      <c r="Z61" s="72">
        <f t="shared" si="86"/>
        <v>176</v>
      </c>
      <c r="AA61" s="91"/>
      <c r="AB61" s="73">
        <f t="shared" ref="AB61:AC61" si="90">Y61+Y61/2</f>
        <v>0</v>
      </c>
      <c r="AC61" s="74">
        <f t="shared" si="90"/>
        <v>264</v>
      </c>
      <c r="AL61" s="4"/>
      <c r="AM61" s="4"/>
    </row>
    <row r="62" ht="12.75" customHeight="1">
      <c r="A62" s="108" t="s">
        <v>176</v>
      </c>
      <c r="B62" s="90" t="s">
        <v>177</v>
      </c>
      <c r="C62" s="88" t="s">
        <v>71</v>
      </c>
      <c r="D62" s="107">
        <f t="shared" si="91"/>
        <v>90</v>
      </c>
      <c r="E62" s="69">
        <f t="shared" si="83"/>
        <v>20</v>
      </c>
      <c r="F62" s="54">
        <f t="shared" si="84"/>
        <v>30</v>
      </c>
      <c r="G62" s="38">
        <f t="shared" si="85"/>
        <v>60</v>
      </c>
      <c r="H62" s="69">
        <v>40.0</v>
      </c>
      <c r="I62" s="69">
        <v>20.0</v>
      </c>
      <c r="J62" s="69"/>
      <c r="K62" s="69"/>
      <c r="L62" s="69"/>
      <c r="M62" s="69"/>
      <c r="N62" s="69"/>
      <c r="O62" s="69"/>
      <c r="P62" s="54"/>
      <c r="Q62" s="54"/>
      <c r="R62" s="40">
        <v>60.0</v>
      </c>
      <c r="S62" s="54"/>
      <c r="T62" s="4">
        <f t="shared" si="4"/>
        <v>60</v>
      </c>
      <c r="U62" s="29">
        <f t="shared" si="28"/>
        <v>0</v>
      </c>
      <c r="V62" s="4"/>
      <c r="W62" s="4"/>
      <c r="X62" s="4"/>
      <c r="Y62" s="71">
        <v>0.0</v>
      </c>
      <c r="Z62" s="72">
        <f t="shared" si="86"/>
        <v>60</v>
      </c>
      <c r="AA62" s="91"/>
      <c r="AB62" s="73">
        <f t="shared" ref="AB62:AC62" si="92">Y62+Y62/2</f>
        <v>0</v>
      </c>
      <c r="AC62" s="74">
        <f t="shared" si="92"/>
        <v>90</v>
      </c>
      <c r="AL62" s="4"/>
      <c r="AM62" s="4"/>
    </row>
    <row r="63" ht="12.75" customHeight="1">
      <c r="A63" s="110" t="s">
        <v>178</v>
      </c>
      <c r="B63" s="111" t="s">
        <v>179</v>
      </c>
      <c r="C63" s="105" t="s">
        <v>71</v>
      </c>
      <c r="D63" s="107">
        <f t="shared" si="91"/>
        <v>36</v>
      </c>
      <c r="E63" s="69">
        <f t="shared" si="83"/>
        <v>36</v>
      </c>
      <c r="F63" s="112"/>
      <c r="G63" s="38">
        <f t="shared" si="85"/>
        <v>36</v>
      </c>
      <c r="H63" s="112"/>
      <c r="I63" s="112"/>
      <c r="J63" s="112"/>
      <c r="K63" s="113">
        <v>36.0</v>
      </c>
      <c r="L63" s="113"/>
      <c r="M63" s="113"/>
      <c r="N63" s="113"/>
      <c r="O63" s="69"/>
      <c r="P63" s="112"/>
      <c r="Q63" s="112"/>
      <c r="R63" s="40">
        <v>36.0</v>
      </c>
      <c r="S63" s="54"/>
      <c r="T63" s="4">
        <f t="shared" si="4"/>
        <v>36</v>
      </c>
      <c r="U63" s="29">
        <f t="shared" si="28"/>
        <v>0</v>
      </c>
      <c r="V63" s="4"/>
      <c r="W63" s="4"/>
      <c r="X63" s="4"/>
      <c r="Y63" s="71"/>
      <c r="Z63" s="72"/>
      <c r="AA63" s="91"/>
      <c r="AB63" s="73"/>
      <c r="AC63" s="73"/>
      <c r="AL63" s="4"/>
      <c r="AM63" s="4"/>
    </row>
    <row r="64" ht="12.75" customHeight="1">
      <c r="A64" s="110" t="s">
        <v>180</v>
      </c>
      <c r="B64" s="114" t="s">
        <v>181</v>
      </c>
      <c r="C64" s="115" t="s">
        <v>71</v>
      </c>
      <c r="D64" s="107">
        <f t="shared" si="91"/>
        <v>432</v>
      </c>
      <c r="E64" s="69">
        <f t="shared" si="83"/>
        <v>432</v>
      </c>
      <c r="F64" s="113"/>
      <c r="G64" s="38">
        <f t="shared" si="85"/>
        <v>432</v>
      </c>
      <c r="H64" s="113"/>
      <c r="I64" s="113"/>
      <c r="J64" s="113"/>
      <c r="K64" s="113">
        <v>432.0</v>
      </c>
      <c r="L64" s="113"/>
      <c r="M64" s="113"/>
      <c r="N64" s="113"/>
      <c r="O64" s="113"/>
      <c r="P64" s="112"/>
      <c r="Q64" s="112"/>
      <c r="R64" s="112"/>
      <c r="S64" s="40">
        <v>432.0</v>
      </c>
      <c r="T64" s="4">
        <f t="shared" si="4"/>
        <v>432</v>
      </c>
      <c r="U64" s="29">
        <f t="shared" si="28"/>
        <v>0</v>
      </c>
      <c r="V64" s="4"/>
      <c r="W64" s="4"/>
      <c r="X64" s="4"/>
      <c r="Y64" s="71"/>
      <c r="Z64" s="72"/>
      <c r="AA64" s="91"/>
      <c r="AB64" s="73"/>
      <c r="AC64" s="73"/>
      <c r="AL64" s="4"/>
      <c r="AM64" s="4"/>
    </row>
    <row r="65" ht="12.75" customHeight="1">
      <c r="A65" s="104" t="s">
        <v>182</v>
      </c>
      <c r="B65" s="80" t="s">
        <v>183</v>
      </c>
      <c r="C65" s="26" t="s">
        <v>77</v>
      </c>
      <c r="D65" s="28">
        <f t="shared" ref="D65:S65" si="93">SUM(D66:D68)</f>
        <v>192</v>
      </c>
      <c r="E65" s="28">
        <f t="shared" si="93"/>
        <v>108</v>
      </c>
      <c r="F65" s="28">
        <f t="shared" si="93"/>
        <v>40</v>
      </c>
      <c r="G65" s="28">
        <f t="shared" si="93"/>
        <v>152</v>
      </c>
      <c r="H65" s="28">
        <f t="shared" si="93"/>
        <v>44</v>
      </c>
      <c r="I65" s="28">
        <f t="shared" si="93"/>
        <v>36</v>
      </c>
      <c r="J65" s="28">
        <f t="shared" si="93"/>
        <v>0</v>
      </c>
      <c r="K65" s="28">
        <f t="shared" si="93"/>
        <v>72</v>
      </c>
      <c r="L65" s="28">
        <f t="shared" si="93"/>
        <v>0</v>
      </c>
      <c r="M65" s="28">
        <f t="shared" si="93"/>
        <v>0</v>
      </c>
      <c r="N65" s="28">
        <f t="shared" si="93"/>
        <v>0</v>
      </c>
      <c r="O65" s="28">
        <f t="shared" si="93"/>
        <v>0</v>
      </c>
      <c r="P65" s="28">
        <f t="shared" si="93"/>
        <v>116</v>
      </c>
      <c r="Q65" s="78">
        <f t="shared" si="93"/>
        <v>36</v>
      </c>
      <c r="R65" s="28">
        <f t="shared" si="93"/>
        <v>0</v>
      </c>
      <c r="S65" s="28">
        <f t="shared" si="93"/>
        <v>0</v>
      </c>
      <c r="T65" s="4">
        <f t="shared" si="4"/>
        <v>152</v>
      </c>
      <c r="U65" s="29">
        <f t="shared" si="28"/>
        <v>0</v>
      </c>
      <c r="V65" s="4"/>
      <c r="W65" s="4"/>
      <c r="X65" s="4"/>
      <c r="Y65" s="28">
        <f t="shared" ref="Y65:Z65" si="94">SUM(Y66:Y68)</f>
        <v>80</v>
      </c>
      <c r="Z65" s="27">
        <f t="shared" si="94"/>
        <v>0</v>
      </c>
      <c r="AA65" s="91"/>
      <c r="AB65" s="28">
        <f t="shared" ref="AB65:AC65" si="95">SUM(AB66:AB68)</f>
        <v>120</v>
      </c>
      <c r="AC65" s="27">
        <f t="shared" si="95"/>
        <v>0</v>
      </c>
      <c r="AL65" s="4"/>
      <c r="AM65" s="4"/>
    </row>
    <row r="66" ht="26.25" customHeight="1">
      <c r="A66" s="92" t="s">
        <v>184</v>
      </c>
      <c r="B66" s="109" t="s">
        <v>185</v>
      </c>
      <c r="C66" s="88" t="s">
        <v>118</v>
      </c>
      <c r="D66" s="54">
        <f t="shared" ref="D66:D68" si="97">F66+G66</f>
        <v>120</v>
      </c>
      <c r="E66" s="54">
        <f t="shared" ref="E66:E68" si="98">I66+J66+K66</f>
        <v>36</v>
      </c>
      <c r="F66" s="54">
        <f>G66*50%</f>
        <v>40</v>
      </c>
      <c r="G66" s="38">
        <f t="shared" ref="G66:G68" si="99">SUM(H66:K66)</f>
        <v>80</v>
      </c>
      <c r="H66" s="54">
        <v>44.0</v>
      </c>
      <c r="I66" s="54">
        <v>36.0</v>
      </c>
      <c r="J66" s="54"/>
      <c r="K66" s="54"/>
      <c r="L66" s="54"/>
      <c r="M66" s="54"/>
      <c r="N66" s="54"/>
      <c r="O66" s="54"/>
      <c r="P66" s="78">
        <v>80.0</v>
      </c>
      <c r="Q66" s="54"/>
      <c r="R66" s="54"/>
      <c r="S66" s="54"/>
      <c r="T66" s="4">
        <f t="shared" si="4"/>
        <v>80</v>
      </c>
      <c r="U66" s="29">
        <f t="shared" si="28"/>
        <v>0</v>
      </c>
      <c r="V66" s="4"/>
      <c r="W66" s="4"/>
      <c r="X66" s="4"/>
      <c r="Y66" s="71">
        <v>80.0</v>
      </c>
      <c r="Z66" s="72">
        <f>G66-Y66</f>
        <v>0</v>
      </c>
      <c r="AA66" s="91"/>
      <c r="AB66" s="73">
        <f t="shared" ref="AB66:AC66" si="96">Y66+Y66/2</f>
        <v>120</v>
      </c>
      <c r="AC66" s="74">
        <f t="shared" si="96"/>
        <v>0</v>
      </c>
      <c r="AL66" s="4"/>
      <c r="AM66" s="4"/>
    </row>
    <row r="67" ht="12.0" customHeight="1">
      <c r="A67" s="92" t="s">
        <v>186</v>
      </c>
      <c r="B67" s="109" t="s">
        <v>187</v>
      </c>
      <c r="C67" s="115" t="s">
        <v>71</v>
      </c>
      <c r="D67" s="54">
        <f t="shared" si="97"/>
        <v>36</v>
      </c>
      <c r="E67" s="69">
        <f t="shared" si="98"/>
        <v>36</v>
      </c>
      <c r="F67" s="54"/>
      <c r="G67" s="38">
        <f t="shared" si="99"/>
        <v>36</v>
      </c>
      <c r="H67" s="54"/>
      <c r="I67" s="54"/>
      <c r="J67" s="54"/>
      <c r="K67" s="54">
        <v>36.0</v>
      </c>
      <c r="L67" s="54"/>
      <c r="M67" s="54"/>
      <c r="N67" s="54"/>
      <c r="O67" s="54"/>
      <c r="P67" s="40">
        <v>36.0</v>
      </c>
      <c r="Q67" s="54"/>
      <c r="R67" s="54"/>
      <c r="S67" s="54"/>
      <c r="T67" s="4">
        <f t="shared" si="4"/>
        <v>36</v>
      </c>
      <c r="U67" s="29">
        <f t="shared" si="28"/>
        <v>0</v>
      </c>
      <c r="V67" s="4"/>
      <c r="W67" s="4"/>
      <c r="X67" s="4"/>
      <c r="Y67" s="71"/>
      <c r="Z67" s="72"/>
      <c r="AA67" s="91"/>
      <c r="AB67" s="73"/>
      <c r="AC67" s="73"/>
      <c r="AL67" s="4"/>
      <c r="AM67" s="4"/>
    </row>
    <row r="68" ht="12.75" customHeight="1">
      <c r="A68" s="116" t="s">
        <v>188</v>
      </c>
      <c r="B68" s="114" t="s">
        <v>189</v>
      </c>
      <c r="C68" s="115" t="s">
        <v>71</v>
      </c>
      <c r="D68" s="69">
        <f t="shared" si="97"/>
        <v>36</v>
      </c>
      <c r="E68" s="69">
        <f t="shared" si="98"/>
        <v>36</v>
      </c>
      <c r="F68" s="69"/>
      <c r="G68" s="38">
        <f t="shared" si="99"/>
        <v>36</v>
      </c>
      <c r="H68" s="70"/>
      <c r="I68" s="70"/>
      <c r="J68" s="70"/>
      <c r="K68" s="54">
        <v>36.0</v>
      </c>
      <c r="L68" s="89"/>
      <c r="M68" s="89"/>
      <c r="N68" s="89"/>
      <c r="O68" s="89"/>
      <c r="P68" s="89"/>
      <c r="Q68" s="40">
        <v>36.0</v>
      </c>
      <c r="R68" s="70"/>
      <c r="S68" s="70"/>
      <c r="T68" s="4">
        <f t="shared" si="4"/>
        <v>36</v>
      </c>
      <c r="U68" s="29">
        <f t="shared" si="28"/>
        <v>0</v>
      </c>
      <c r="V68" s="4"/>
      <c r="W68" s="4"/>
      <c r="X68" s="4"/>
      <c r="Y68" s="71"/>
      <c r="Z68" s="72"/>
      <c r="AA68" s="91"/>
      <c r="AB68" s="73"/>
      <c r="AC68" s="73"/>
      <c r="AL68" s="4"/>
      <c r="AM68" s="4"/>
    </row>
    <row r="69" ht="24.0" customHeight="1">
      <c r="A69" s="66" t="s">
        <v>190</v>
      </c>
      <c r="B69" s="25" t="s">
        <v>191</v>
      </c>
      <c r="C69" s="26" t="s">
        <v>192</v>
      </c>
      <c r="D69" s="28">
        <f t="shared" ref="D69:S69" si="100">D70+D74+D75</f>
        <v>357</v>
      </c>
      <c r="E69" s="28">
        <f t="shared" si="100"/>
        <v>168</v>
      </c>
      <c r="F69" s="28">
        <f t="shared" si="100"/>
        <v>95</v>
      </c>
      <c r="G69" s="28">
        <f t="shared" si="100"/>
        <v>262</v>
      </c>
      <c r="H69" s="28">
        <f t="shared" si="100"/>
        <v>94</v>
      </c>
      <c r="I69" s="28">
        <f t="shared" si="100"/>
        <v>66</v>
      </c>
      <c r="J69" s="28">
        <f t="shared" si="100"/>
        <v>30</v>
      </c>
      <c r="K69" s="28">
        <f t="shared" si="100"/>
        <v>72</v>
      </c>
      <c r="L69" s="28">
        <f t="shared" si="100"/>
        <v>0</v>
      </c>
      <c r="M69" s="28">
        <f t="shared" si="100"/>
        <v>0</v>
      </c>
      <c r="N69" s="28">
        <f t="shared" si="100"/>
        <v>0</v>
      </c>
      <c r="O69" s="28">
        <f t="shared" si="100"/>
        <v>0</v>
      </c>
      <c r="P69" s="28">
        <f t="shared" si="100"/>
        <v>0</v>
      </c>
      <c r="Q69" s="28">
        <f t="shared" si="100"/>
        <v>0</v>
      </c>
      <c r="R69" s="28">
        <f t="shared" si="100"/>
        <v>208</v>
      </c>
      <c r="S69" s="78">
        <f t="shared" si="100"/>
        <v>54</v>
      </c>
      <c r="T69" s="4">
        <f t="shared" si="4"/>
        <v>262</v>
      </c>
      <c r="U69" s="29">
        <f t="shared" si="28"/>
        <v>0</v>
      </c>
      <c r="V69" s="4"/>
      <c r="W69" s="4"/>
      <c r="X69" s="4"/>
      <c r="Y69" s="28">
        <f t="shared" ref="Y69:Z69" si="101">Y70+Y74+Y75</f>
        <v>190</v>
      </c>
      <c r="Z69" s="27">
        <f t="shared" si="101"/>
        <v>0</v>
      </c>
      <c r="AA69" s="91"/>
      <c r="AB69" s="28">
        <f t="shared" ref="AB69:AC69" si="102">AB70+AB74+AB75</f>
        <v>285</v>
      </c>
      <c r="AC69" s="27">
        <f t="shared" si="102"/>
        <v>0</v>
      </c>
      <c r="AL69" s="4"/>
      <c r="AM69" s="4"/>
    </row>
    <row r="70" ht="24.0" customHeight="1">
      <c r="A70" s="92" t="s">
        <v>193</v>
      </c>
      <c r="B70" s="117" t="s">
        <v>194</v>
      </c>
      <c r="C70" s="88" t="s">
        <v>48</v>
      </c>
      <c r="D70" s="54">
        <f>SUM(D71:D73)</f>
        <v>285</v>
      </c>
      <c r="E70" s="69">
        <f t="shared" ref="E70:E75" si="105">I70+J70+K70</f>
        <v>96</v>
      </c>
      <c r="F70" s="54">
        <f>SUM(F71:F73)</f>
        <v>95</v>
      </c>
      <c r="G70" s="38">
        <f t="shared" ref="G70:G75" si="106">SUM(H70:K70)</f>
        <v>190</v>
      </c>
      <c r="H70" s="54">
        <f t="shared" ref="H70:S70" si="103">SUM(H71:H73)</f>
        <v>94</v>
      </c>
      <c r="I70" s="54">
        <f t="shared" si="103"/>
        <v>66</v>
      </c>
      <c r="J70" s="54">
        <f t="shared" si="103"/>
        <v>30</v>
      </c>
      <c r="K70" s="54">
        <f t="shared" si="103"/>
        <v>0</v>
      </c>
      <c r="L70" s="54">
        <f t="shared" si="103"/>
        <v>0</v>
      </c>
      <c r="M70" s="54">
        <f t="shared" si="103"/>
        <v>0</v>
      </c>
      <c r="N70" s="54">
        <f t="shared" si="103"/>
        <v>0</v>
      </c>
      <c r="O70" s="54">
        <f t="shared" si="103"/>
        <v>0</v>
      </c>
      <c r="P70" s="54">
        <f t="shared" si="103"/>
        <v>0</v>
      </c>
      <c r="Q70" s="54">
        <f t="shared" si="103"/>
        <v>0</v>
      </c>
      <c r="R70" s="54">
        <f t="shared" si="103"/>
        <v>172</v>
      </c>
      <c r="S70" s="40">
        <f t="shared" si="103"/>
        <v>18</v>
      </c>
      <c r="T70" s="4">
        <f t="shared" si="4"/>
        <v>190</v>
      </c>
      <c r="U70" s="29">
        <f t="shared" si="28"/>
        <v>0</v>
      </c>
      <c r="V70" s="4"/>
      <c r="W70" s="4"/>
      <c r="X70" s="4"/>
      <c r="Y70" s="71">
        <v>190.0</v>
      </c>
      <c r="Z70" s="72">
        <f>G70-Y70</f>
        <v>0</v>
      </c>
      <c r="AA70" s="91"/>
      <c r="AB70" s="73">
        <f t="shared" ref="AB70:AC70" si="104">Y70+Y70/2</f>
        <v>285</v>
      </c>
      <c r="AC70" s="74">
        <f t="shared" si="104"/>
        <v>0</v>
      </c>
      <c r="AL70" s="4"/>
      <c r="AM70" s="4"/>
    </row>
    <row r="71" ht="12.75" customHeight="1">
      <c r="A71" s="118"/>
      <c r="B71" s="119" t="s">
        <v>195</v>
      </c>
      <c r="C71" s="120"/>
      <c r="D71" s="54">
        <f t="shared" ref="D71:D75" si="108">SUM(F71:G71)</f>
        <v>150</v>
      </c>
      <c r="E71" s="69">
        <f t="shared" si="105"/>
        <v>60</v>
      </c>
      <c r="F71" s="54">
        <f t="shared" ref="F71:F73" si="109">G71*50%</f>
        <v>50</v>
      </c>
      <c r="G71" s="38">
        <f t="shared" si="106"/>
        <v>100</v>
      </c>
      <c r="H71" s="65">
        <v>40.0</v>
      </c>
      <c r="I71" s="65">
        <v>30.0</v>
      </c>
      <c r="J71" s="65">
        <v>30.0</v>
      </c>
      <c r="K71" s="65"/>
      <c r="L71" s="65"/>
      <c r="M71" s="65"/>
      <c r="N71" s="65"/>
      <c r="O71" s="65"/>
      <c r="P71" s="65"/>
      <c r="Q71" s="65"/>
      <c r="R71" s="65">
        <v>82.0</v>
      </c>
      <c r="S71" s="65">
        <v>18.0</v>
      </c>
      <c r="T71" s="4">
        <f t="shared" si="4"/>
        <v>100</v>
      </c>
      <c r="U71" s="29">
        <f t="shared" si="28"/>
        <v>0</v>
      </c>
      <c r="V71" s="4"/>
      <c r="W71" s="4"/>
      <c r="X71" s="4"/>
      <c r="Y71" s="71"/>
      <c r="Z71" s="72"/>
      <c r="AA71" s="91"/>
      <c r="AB71" s="73">
        <f t="shared" ref="AB71:AC71" si="107">Y71+Y71/2</f>
        <v>0</v>
      </c>
      <c r="AC71" s="74">
        <f t="shared" si="107"/>
        <v>0</v>
      </c>
      <c r="AL71" s="4"/>
      <c r="AM71" s="4"/>
    </row>
    <row r="72" ht="12.75" customHeight="1">
      <c r="A72" s="118"/>
      <c r="B72" s="62" t="s">
        <v>196</v>
      </c>
      <c r="C72" s="120"/>
      <c r="D72" s="65">
        <f t="shared" si="108"/>
        <v>60</v>
      </c>
      <c r="E72" s="69">
        <f t="shared" si="105"/>
        <v>16</v>
      </c>
      <c r="F72" s="65">
        <f t="shared" si="109"/>
        <v>20</v>
      </c>
      <c r="G72" s="38">
        <f t="shared" si="106"/>
        <v>40</v>
      </c>
      <c r="H72" s="65">
        <v>24.0</v>
      </c>
      <c r="I72" s="65">
        <v>16.0</v>
      </c>
      <c r="J72" s="65"/>
      <c r="K72" s="65"/>
      <c r="L72" s="65"/>
      <c r="M72" s="65"/>
      <c r="N72" s="65"/>
      <c r="O72" s="65"/>
      <c r="P72" s="65"/>
      <c r="Q72" s="65"/>
      <c r="R72" s="65">
        <v>40.0</v>
      </c>
      <c r="S72" s="65"/>
      <c r="T72" s="4">
        <f t="shared" si="4"/>
        <v>40</v>
      </c>
      <c r="U72" s="29">
        <f t="shared" si="28"/>
        <v>0</v>
      </c>
      <c r="V72" s="4"/>
      <c r="W72" s="4"/>
      <c r="X72" s="4"/>
      <c r="Y72" s="71"/>
      <c r="Z72" s="72"/>
      <c r="AA72" s="91"/>
      <c r="AB72" s="73">
        <f t="shared" ref="AB72:AC72" si="110">Y72+Y72/2</f>
        <v>0</v>
      </c>
      <c r="AC72" s="74">
        <f t="shared" si="110"/>
        <v>0</v>
      </c>
      <c r="AL72" s="4"/>
      <c r="AM72" s="4"/>
    </row>
    <row r="73" ht="24.0" customHeight="1">
      <c r="A73" s="118"/>
      <c r="B73" s="62" t="s">
        <v>197</v>
      </c>
      <c r="C73" s="120"/>
      <c r="D73" s="65">
        <f t="shared" si="108"/>
        <v>75</v>
      </c>
      <c r="E73" s="69">
        <f t="shared" si="105"/>
        <v>20</v>
      </c>
      <c r="F73" s="65">
        <f t="shared" si="109"/>
        <v>25</v>
      </c>
      <c r="G73" s="38">
        <f t="shared" si="106"/>
        <v>50</v>
      </c>
      <c r="H73" s="65">
        <v>30.0</v>
      </c>
      <c r="I73" s="65">
        <v>20.0</v>
      </c>
      <c r="J73" s="65"/>
      <c r="K73" s="65"/>
      <c r="L73" s="65"/>
      <c r="M73" s="65"/>
      <c r="N73" s="65"/>
      <c r="O73" s="65"/>
      <c r="P73" s="65"/>
      <c r="Q73" s="65"/>
      <c r="R73" s="65">
        <v>50.0</v>
      </c>
      <c r="S73" s="65"/>
      <c r="T73" s="4">
        <f t="shared" si="4"/>
        <v>50</v>
      </c>
      <c r="U73" s="29">
        <f t="shared" si="28"/>
        <v>0</v>
      </c>
      <c r="V73" s="4"/>
      <c r="W73" s="4"/>
      <c r="X73" s="4"/>
      <c r="Y73" s="71"/>
      <c r="Z73" s="72"/>
      <c r="AA73" s="91"/>
      <c r="AB73" s="73">
        <f t="shared" ref="AB73:AC73" si="111">Y73+Y73/2</f>
        <v>0</v>
      </c>
      <c r="AC73" s="74">
        <f t="shared" si="111"/>
        <v>0</v>
      </c>
      <c r="AL73" s="4"/>
      <c r="AM73" s="4"/>
    </row>
    <row r="74" ht="12.75" customHeight="1">
      <c r="A74" s="121" t="s">
        <v>198</v>
      </c>
      <c r="B74" s="122" t="s">
        <v>187</v>
      </c>
      <c r="C74" s="105" t="s">
        <v>71</v>
      </c>
      <c r="D74" s="54">
        <f t="shared" si="108"/>
        <v>36</v>
      </c>
      <c r="E74" s="69">
        <f t="shared" si="105"/>
        <v>36</v>
      </c>
      <c r="F74" s="89"/>
      <c r="G74" s="38">
        <f t="shared" si="106"/>
        <v>36</v>
      </c>
      <c r="H74" s="89"/>
      <c r="I74" s="89"/>
      <c r="J74" s="89"/>
      <c r="K74" s="54">
        <v>36.0</v>
      </c>
      <c r="L74" s="89"/>
      <c r="M74" s="89"/>
      <c r="N74" s="89"/>
      <c r="O74" s="89"/>
      <c r="P74" s="89"/>
      <c r="Q74" s="123"/>
      <c r="R74" s="40">
        <v>36.0</v>
      </c>
      <c r="S74" s="65"/>
      <c r="T74" s="4">
        <f t="shared" si="4"/>
        <v>36</v>
      </c>
      <c r="U74" s="29">
        <f t="shared" si="28"/>
        <v>0</v>
      </c>
      <c r="V74" s="4"/>
      <c r="W74" s="4"/>
      <c r="X74" s="4"/>
      <c r="Y74" s="71"/>
      <c r="Z74" s="72"/>
      <c r="AA74" s="91"/>
      <c r="AB74" s="73">
        <f t="shared" ref="AB74:AC74" si="112">Y74+Y74/2</f>
        <v>0</v>
      </c>
      <c r="AC74" s="74">
        <f t="shared" si="112"/>
        <v>0</v>
      </c>
      <c r="AL74" s="4"/>
      <c r="AM74" s="4"/>
    </row>
    <row r="75" ht="12.75" customHeight="1">
      <c r="A75" s="121" t="s">
        <v>199</v>
      </c>
      <c r="B75" s="122" t="s">
        <v>181</v>
      </c>
      <c r="C75" s="105" t="s">
        <v>71</v>
      </c>
      <c r="D75" s="54">
        <f t="shared" si="108"/>
        <v>36</v>
      </c>
      <c r="E75" s="69">
        <f t="shared" si="105"/>
        <v>36</v>
      </c>
      <c r="F75" s="89"/>
      <c r="G75" s="38">
        <f t="shared" si="106"/>
        <v>36</v>
      </c>
      <c r="H75" s="89"/>
      <c r="I75" s="89"/>
      <c r="J75" s="89"/>
      <c r="K75" s="54">
        <v>36.0</v>
      </c>
      <c r="L75" s="89"/>
      <c r="M75" s="89"/>
      <c r="N75" s="89"/>
      <c r="O75" s="89"/>
      <c r="P75" s="89"/>
      <c r="Q75" s="123"/>
      <c r="R75" s="65"/>
      <c r="S75" s="40">
        <v>36.0</v>
      </c>
      <c r="T75" s="4">
        <f t="shared" si="4"/>
        <v>36</v>
      </c>
      <c r="U75" s="29">
        <f t="shared" si="28"/>
        <v>0</v>
      </c>
      <c r="V75" s="4"/>
      <c r="W75" s="4"/>
      <c r="X75" s="4"/>
      <c r="Y75" s="71"/>
      <c r="Z75" s="72"/>
      <c r="AA75" s="91"/>
      <c r="AB75" s="73">
        <f t="shared" ref="AB75:AC75" si="113">Y75+Y75/2</f>
        <v>0</v>
      </c>
      <c r="AC75" s="74">
        <f t="shared" si="113"/>
        <v>0</v>
      </c>
      <c r="AL75" s="4"/>
      <c r="AM75" s="4"/>
    </row>
    <row r="76" ht="24.0" customHeight="1">
      <c r="A76" s="66" t="s">
        <v>200</v>
      </c>
      <c r="B76" s="80" t="s">
        <v>201</v>
      </c>
      <c r="C76" s="26" t="s">
        <v>192</v>
      </c>
      <c r="D76" s="28">
        <f t="shared" ref="D76:S76" si="114">D77+D80+D81</f>
        <v>540</v>
      </c>
      <c r="E76" s="28">
        <f t="shared" si="114"/>
        <v>342</v>
      </c>
      <c r="F76" s="28">
        <f t="shared" si="114"/>
        <v>84</v>
      </c>
      <c r="G76" s="28">
        <f t="shared" si="114"/>
        <v>456</v>
      </c>
      <c r="H76" s="28">
        <f t="shared" si="114"/>
        <v>114</v>
      </c>
      <c r="I76" s="28">
        <f t="shared" si="114"/>
        <v>54</v>
      </c>
      <c r="J76" s="28">
        <f t="shared" si="114"/>
        <v>0</v>
      </c>
      <c r="K76" s="28">
        <f t="shared" si="114"/>
        <v>288</v>
      </c>
      <c r="L76" s="28">
        <f t="shared" si="114"/>
        <v>0</v>
      </c>
      <c r="M76" s="28">
        <f t="shared" si="114"/>
        <v>0</v>
      </c>
      <c r="N76" s="28">
        <f t="shared" si="114"/>
        <v>0</v>
      </c>
      <c r="O76" s="28">
        <f t="shared" si="114"/>
        <v>84</v>
      </c>
      <c r="P76" s="28">
        <f t="shared" si="114"/>
        <v>0</v>
      </c>
      <c r="Q76" s="78">
        <f t="shared" si="114"/>
        <v>372</v>
      </c>
      <c r="R76" s="28">
        <f t="shared" si="114"/>
        <v>0</v>
      </c>
      <c r="S76" s="28">
        <f t="shared" si="114"/>
        <v>0</v>
      </c>
      <c r="T76" s="4">
        <f t="shared" si="4"/>
        <v>456</v>
      </c>
      <c r="U76" s="29">
        <f t="shared" si="28"/>
        <v>0</v>
      </c>
      <c r="V76" s="4"/>
      <c r="W76" s="4"/>
      <c r="X76" s="4"/>
      <c r="Y76" s="28">
        <f t="shared" ref="Y76:Z76" si="115">Y77+Y80+Y81</f>
        <v>168</v>
      </c>
      <c r="Z76" s="27">
        <f t="shared" si="115"/>
        <v>0</v>
      </c>
      <c r="AA76" s="91"/>
      <c r="AB76" s="28">
        <f t="shared" ref="AB76:AC76" si="116">AB77+AB80+AB81</f>
        <v>252</v>
      </c>
      <c r="AC76" s="27">
        <f t="shared" si="116"/>
        <v>0</v>
      </c>
      <c r="AL76" s="4"/>
      <c r="AM76" s="4"/>
    </row>
    <row r="77" ht="24.0" customHeight="1">
      <c r="A77" s="108" t="s">
        <v>202</v>
      </c>
      <c r="B77" s="111" t="s">
        <v>203</v>
      </c>
      <c r="C77" s="96" t="s">
        <v>204</v>
      </c>
      <c r="D77" s="93">
        <f>SUM(D78:D79)</f>
        <v>252</v>
      </c>
      <c r="E77" s="54">
        <f t="shared" ref="E77:E81" si="119">I77+J77+K77</f>
        <v>54</v>
      </c>
      <c r="F77" s="93">
        <f>SUM(F78:F79)</f>
        <v>84</v>
      </c>
      <c r="G77" s="38">
        <f t="shared" ref="G77:G81" si="120">SUM(H77:K77)</f>
        <v>168</v>
      </c>
      <c r="H77" s="93">
        <f t="shared" ref="H77:S77" si="117">SUM(H78:H79)</f>
        <v>114</v>
      </c>
      <c r="I77" s="93">
        <f t="shared" si="117"/>
        <v>54</v>
      </c>
      <c r="J77" s="93">
        <f t="shared" si="117"/>
        <v>0</v>
      </c>
      <c r="K77" s="93">
        <f t="shared" si="117"/>
        <v>0</v>
      </c>
      <c r="L77" s="93">
        <f t="shared" si="117"/>
        <v>0</v>
      </c>
      <c r="M77" s="93">
        <f t="shared" si="117"/>
        <v>0</v>
      </c>
      <c r="N77" s="93">
        <f t="shared" si="117"/>
        <v>0</v>
      </c>
      <c r="O77" s="93">
        <f t="shared" si="117"/>
        <v>48</v>
      </c>
      <c r="P77" s="93">
        <f t="shared" si="117"/>
        <v>0</v>
      </c>
      <c r="Q77" s="40">
        <f t="shared" si="117"/>
        <v>120</v>
      </c>
      <c r="R77" s="93">
        <f t="shared" si="117"/>
        <v>0</v>
      </c>
      <c r="S77" s="93">
        <f t="shared" si="117"/>
        <v>0</v>
      </c>
      <c r="T77" s="4">
        <f t="shared" si="4"/>
        <v>168</v>
      </c>
      <c r="U77" s="29">
        <f t="shared" si="28"/>
        <v>0</v>
      </c>
      <c r="V77" s="4"/>
      <c r="W77" s="4"/>
      <c r="X77" s="4"/>
      <c r="Y77" s="71">
        <v>168.0</v>
      </c>
      <c r="Z77" s="72">
        <f>G77-Y77</f>
        <v>0</v>
      </c>
      <c r="AA77" s="91"/>
      <c r="AB77" s="73">
        <f t="shared" ref="AB77:AC77" si="118">Y77+Y77/2</f>
        <v>252</v>
      </c>
      <c r="AC77" s="74">
        <f t="shared" si="118"/>
        <v>0</v>
      </c>
      <c r="AL77" s="4"/>
      <c r="AM77" s="4"/>
    </row>
    <row r="78" ht="24.0" customHeight="1">
      <c r="A78" s="124"/>
      <c r="B78" s="125" t="s">
        <v>205</v>
      </c>
      <c r="C78" s="126"/>
      <c r="D78" s="99">
        <f t="shared" ref="D78:D81" si="122">F78+G78</f>
        <v>72</v>
      </c>
      <c r="E78" s="54">
        <f t="shared" si="119"/>
        <v>8</v>
      </c>
      <c r="F78" s="65">
        <f t="shared" ref="F78:F79" si="123">G78/2</f>
        <v>24</v>
      </c>
      <c r="G78" s="38">
        <f t="shared" si="120"/>
        <v>48</v>
      </c>
      <c r="H78" s="99">
        <v>40.0</v>
      </c>
      <c r="I78" s="99">
        <v>8.0</v>
      </c>
      <c r="J78" s="99"/>
      <c r="K78" s="99"/>
      <c r="L78" s="99"/>
      <c r="M78" s="99"/>
      <c r="N78" s="99"/>
      <c r="O78" s="94">
        <v>48.0</v>
      </c>
      <c r="P78" s="99"/>
      <c r="Q78" s="99"/>
      <c r="R78" s="99"/>
      <c r="S78" s="99"/>
      <c r="T78" s="4">
        <f t="shared" si="4"/>
        <v>48</v>
      </c>
      <c r="U78" s="29">
        <f t="shared" si="28"/>
        <v>0</v>
      </c>
      <c r="V78" s="4"/>
      <c r="W78" s="4"/>
      <c r="X78" s="4"/>
      <c r="Y78" s="71"/>
      <c r="Z78" s="72"/>
      <c r="AA78" s="91"/>
      <c r="AB78" s="73">
        <f t="shared" ref="AB78:AC78" si="121">Y78+Y78/2</f>
        <v>0</v>
      </c>
      <c r="AC78" s="74">
        <f t="shared" si="121"/>
        <v>0</v>
      </c>
      <c r="AL78" s="4"/>
      <c r="AM78" s="4"/>
    </row>
    <row r="79" ht="12.75" customHeight="1">
      <c r="A79" s="124"/>
      <c r="B79" s="127" t="s">
        <v>206</v>
      </c>
      <c r="C79" s="126"/>
      <c r="D79" s="94">
        <f t="shared" si="122"/>
        <v>180</v>
      </c>
      <c r="E79" s="69">
        <f t="shared" si="119"/>
        <v>46</v>
      </c>
      <c r="F79" s="54">
        <f t="shared" si="123"/>
        <v>60</v>
      </c>
      <c r="G79" s="38">
        <f t="shared" si="120"/>
        <v>120</v>
      </c>
      <c r="H79" s="94">
        <v>74.0</v>
      </c>
      <c r="I79" s="94">
        <v>46.0</v>
      </c>
      <c r="J79" s="94"/>
      <c r="K79" s="94"/>
      <c r="L79" s="94"/>
      <c r="M79" s="94"/>
      <c r="N79" s="94"/>
      <c r="O79" s="94"/>
      <c r="P79" s="94"/>
      <c r="Q79" s="128">
        <v>120.0</v>
      </c>
      <c r="R79" s="65"/>
      <c r="S79" s="65"/>
      <c r="T79" s="4">
        <f t="shared" si="4"/>
        <v>120</v>
      </c>
      <c r="U79" s="29">
        <f t="shared" si="28"/>
        <v>0</v>
      </c>
      <c r="V79" s="4"/>
      <c r="W79" s="4"/>
      <c r="X79" s="4"/>
      <c r="Y79" s="71"/>
      <c r="Z79" s="72"/>
      <c r="AA79" s="91"/>
      <c r="AB79" s="73">
        <f t="shared" ref="AB79:AC79" si="124">Y79+Y79/2</f>
        <v>0</v>
      </c>
      <c r="AC79" s="74">
        <f t="shared" si="124"/>
        <v>0</v>
      </c>
      <c r="AL79" s="4"/>
      <c r="AM79" s="4"/>
    </row>
    <row r="80" ht="12.75" customHeight="1">
      <c r="A80" s="129" t="s">
        <v>207</v>
      </c>
      <c r="B80" s="130" t="s">
        <v>208</v>
      </c>
      <c r="C80" s="96" t="s">
        <v>71</v>
      </c>
      <c r="D80" s="94">
        <f t="shared" si="122"/>
        <v>36</v>
      </c>
      <c r="E80" s="69">
        <f t="shared" si="119"/>
        <v>36</v>
      </c>
      <c r="F80" s="94"/>
      <c r="G80" s="38">
        <f t="shared" si="120"/>
        <v>36</v>
      </c>
      <c r="H80" s="93"/>
      <c r="I80" s="93"/>
      <c r="J80" s="93"/>
      <c r="K80" s="94">
        <v>36.0</v>
      </c>
      <c r="L80" s="131"/>
      <c r="M80" s="131"/>
      <c r="N80" s="94"/>
      <c r="O80" s="40">
        <v>36.0</v>
      </c>
      <c r="P80" s="131"/>
      <c r="Q80" s="131"/>
      <c r="R80" s="65"/>
      <c r="S80" s="65"/>
      <c r="T80" s="4">
        <f t="shared" si="4"/>
        <v>36</v>
      </c>
      <c r="U80" s="29">
        <f t="shared" si="28"/>
        <v>0</v>
      </c>
      <c r="V80" s="4"/>
      <c r="W80" s="4"/>
      <c r="X80" s="4"/>
      <c r="Y80" s="71"/>
      <c r="Z80" s="72"/>
      <c r="AA80" s="91"/>
      <c r="AB80" s="73">
        <f t="shared" ref="AB80:AC80" si="125">Y80+Y80/2</f>
        <v>0</v>
      </c>
      <c r="AC80" s="74">
        <f t="shared" si="125"/>
        <v>0</v>
      </c>
      <c r="AL80" s="4"/>
      <c r="AM80" s="4"/>
    </row>
    <row r="81" ht="24.0" customHeight="1">
      <c r="A81" s="110" t="s">
        <v>209</v>
      </c>
      <c r="B81" s="132" t="s">
        <v>210</v>
      </c>
      <c r="C81" s="88" t="s">
        <v>71</v>
      </c>
      <c r="D81" s="94">
        <f t="shared" si="122"/>
        <v>252</v>
      </c>
      <c r="E81" s="54">
        <f t="shared" si="119"/>
        <v>252</v>
      </c>
      <c r="F81" s="99"/>
      <c r="G81" s="38">
        <f t="shared" si="120"/>
        <v>252</v>
      </c>
      <c r="H81" s="131"/>
      <c r="I81" s="131"/>
      <c r="J81" s="131"/>
      <c r="K81" s="94">
        <v>252.0</v>
      </c>
      <c r="L81" s="99"/>
      <c r="M81" s="99"/>
      <c r="N81" s="99"/>
      <c r="O81" s="99"/>
      <c r="P81" s="99"/>
      <c r="Q81" s="40">
        <v>252.0</v>
      </c>
      <c r="R81" s="93"/>
      <c r="S81" s="89"/>
      <c r="T81" s="4">
        <f t="shared" si="4"/>
        <v>252</v>
      </c>
      <c r="U81" s="29">
        <f t="shared" si="28"/>
        <v>0</v>
      </c>
      <c r="V81" s="4"/>
      <c r="W81" s="4"/>
      <c r="X81" s="4"/>
      <c r="Y81" s="71"/>
      <c r="Z81" s="72"/>
      <c r="AA81" s="91"/>
      <c r="AB81" s="73">
        <f t="shared" ref="AB81:AC81" si="126">Y81+Y81/2</f>
        <v>0</v>
      </c>
      <c r="AC81" s="74">
        <f t="shared" si="126"/>
        <v>0</v>
      </c>
      <c r="AL81" s="4"/>
      <c r="AM81" s="4"/>
    </row>
    <row r="82" ht="12.75" customHeight="1">
      <c r="A82" s="133"/>
      <c r="B82" s="25" t="s">
        <v>78</v>
      </c>
      <c r="C82" s="134" t="s">
        <v>211</v>
      </c>
      <c r="D82" s="135">
        <f t="shared" ref="D82:S82" si="127">D9+D29+D34+D37</f>
        <v>7542</v>
      </c>
      <c r="E82" s="135">
        <f t="shared" si="127"/>
        <v>834</v>
      </c>
      <c r="F82" s="135">
        <f t="shared" si="127"/>
        <v>2214</v>
      </c>
      <c r="G82" s="136">
        <f t="shared" si="127"/>
        <v>5328</v>
      </c>
      <c r="H82" s="136">
        <f t="shared" si="127"/>
        <v>2258</v>
      </c>
      <c r="I82" s="136">
        <f t="shared" si="127"/>
        <v>2090</v>
      </c>
      <c r="J82" s="136">
        <f t="shared" si="127"/>
        <v>0</v>
      </c>
      <c r="K82" s="134">
        <f t="shared" si="127"/>
        <v>900</v>
      </c>
      <c r="L82" s="136">
        <f t="shared" si="127"/>
        <v>594</v>
      </c>
      <c r="M82" s="136">
        <f t="shared" si="127"/>
        <v>810</v>
      </c>
      <c r="N82" s="136">
        <f t="shared" si="127"/>
        <v>594</v>
      </c>
      <c r="O82" s="136">
        <f t="shared" si="127"/>
        <v>846</v>
      </c>
      <c r="P82" s="136">
        <f t="shared" si="127"/>
        <v>594</v>
      </c>
      <c r="Q82" s="134">
        <f t="shared" si="127"/>
        <v>810</v>
      </c>
      <c r="R82" s="136">
        <f t="shared" si="127"/>
        <v>594</v>
      </c>
      <c r="S82" s="136">
        <f t="shared" si="127"/>
        <v>486</v>
      </c>
      <c r="T82" s="4">
        <f t="shared" si="4"/>
        <v>5328</v>
      </c>
      <c r="U82" s="29">
        <f t="shared" si="28"/>
        <v>0</v>
      </c>
      <c r="V82" s="4"/>
      <c r="W82" s="4"/>
      <c r="X82" s="4"/>
      <c r="Y82" s="71"/>
      <c r="Z82" s="72"/>
      <c r="AA82" s="91"/>
      <c r="AB82" s="73">
        <f t="shared" ref="AB82:AC82" si="128">Y82+Y82/2</f>
        <v>0</v>
      </c>
      <c r="AC82" s="74">
        <f t="shared" si="128"/>
        <v>0</v>
      </c>
      <c r="AL82" s="4"/>
      <c r="AM82" s="4"/>
    </row>
    <row r="83" ht="12.75" customHeight="1">
      <c r="A83" s="137" t="s">
        <v>68</v>
      </c>
      <c r="B83" s="138" t="s">
        <v>212</v>
      </c>
      <c r="C83" s="139" t="s">
        <v>71</v>
      </c>
      <c r="D83" s="140"/>
      <c r="E83" s="140"/>
      <c r="F83" s="141"/>
      <c r="G83" s="142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40" t="s">
        <v>213</v>
      </c>
      <c r="T83" s="4"/>
      <c r="V83" s="4"/>
      <c r="W83" s="4"/>
      <c r="X83" s="4"/>
      <c r="Y83" s="71"/>
      <c r="Z83" s="72"/>
      <c r="AA83" s="91"/>
      <c r="AB83" s="73">
        <f t="shared" ref="AB83:AC83" si="129">Y83+Y83/2</f>
        <v>0</v>
      </c>
      <c r="AC83" s="74">
        <f t="shared" si="129"/>
        <v>0</v>
      </c>
      <c r="AL83" s="4"/>
      <c r="AM83" s="4"/>
    </row>
    <row r="84" ht="12.75" customHeight="1">
      <c r="A84" s="137" t="s">
        <v>214</v>
      </c>
      <c r="B84" s="138" t="s">
        <v>215</v>
      </c>
      <c r="C84" s="143"/>
      <c r="D84" s="140"/>
      <c r="E84" s="140"/>
      <c r="F84" s="141"/>
      <c r="G84" s="142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2" t="s">
        <v>216</v>
      </c>
      <c r="T84" s="4"/>
      <c r="V84" s="4"/>
      <c r="W84" s="4"/>
      <c r="X84" s="4"/>
      <c r="AL84" s="4"/>
      <c r="AM84" s="4"/>
    </row>
    <row r="85" ht="12.75" customHeight="1">
      <c r="A85" s="144" t="s">
        <v>217</v>
      </c>
      <c r="B85" s="145" t="s">
        <v>218</v>
      </c>
      <c r="C85" s="146"/>
      <c r="D85" s="97"/>
      <c r="E85" s="97"/>
      <c r="F85" s="147"/>
      <c r="G85" s="148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8" t="s">
        <v>219</v>
      </c>
      <c r="T85" s="4"/>
      <c r="V85" s="4"/>
      <c r="W85" s="4"/>
      <c r="X85" s="4"/>
      <c r="AL85" s="4"/>
      <c r="AM85" s="4"/>
    </row>
    <row r="86" ht="12.75" customHeight="1">
      <c r="A86" s="144" t="s">
        <v>220</v>
      </c>
      <c r="B86" s="145" t="s">
        <v>221</v>
      </c>
      <c r="C86" s="149"/>
      <c r="D86" s="97"/>
      <c r="E86" s="97"/>
      <c r="F86" s="147"/>
      <c r="G86" s="148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8" t="s">
        <v>222</v>
      </c>
      <c r="T86" s="4"/>
      <c r="V86" s="4"/>
      <c r="W86" s="4"/>
      <c r="X86" s="4"/>
      <c r="AL86" s="4"/>
      <c r="AM86" s="4"/>
    </row>
    <row r="87" ht="12.75" customHeight="1">
      <c r="A87" s="150" t="s">
        <v>223</v>
      </c>
      <c r="B87" s="14"/>
      <c r="C87" s="14"/>
      <c r="D87" s="14"/>
      <c r="E87" s="14"/>
      <c r="F87" s="15"/>
      <c r="G87" s="151" t="s">
        <v>224</v>
      </c>
      <c r="H87" s="152" t="s">
        <v>225</v>
      </c>
      <c r="I87" s="14"/>
      <c r="J87" s="14"/>
      <c r="K87" s="15"/>
      <c r="L87" s="54">
        <f t="shared" ref="L87:S87" si="130">L82-L88-L89</f>
        <v>594</v>
      </c>
      <c r="M87" s="54">
        <f t="shared" si="130"/>
        <v>810</v>
      </c>
      <c r="N87" s="54">
        <f t="shared" si="130"/>
        <v>594</v>
      </c>
      <c r="O87" s="54">
        <f t="shared" si="130"/>
        <v>810</v>
      </c>
      <c r="P87" s="54">
        <f t="shared" si="130"/>
        <v>558</v>
      </c>
      <c r="Q87" s="88">
        <f t="shared" si="130"/>
        <v>522</v>
      </c>
      <c r="R87" s="54">
        <f t="shared" si="130"/>
        <v>522</v>
      </c>
      <c r="S87" s="54">
        <f t="shared" si="130"/>
        <v>18</v>
      </c>
      <c r="T87" s="153">
        <f t="shared" ref="T87:T93" si="132">SUM(L87:S87)</f>
        <v>4428</v>
      </c>
      <c r="V87" s="4"/>
      <c r="W87" s="4"/>
      <c r="X87" s="4"/>
      <c r="AL87" s="4"/>
      <c r="AM87" s="4"/>
    </row>
    <row r="88" ht="12.75" customHeight="1">
      <c r="A88" s="154" t="s">
        <v>215</v>
      </c>
      <c r="B88" s="14"/>
      <c r="C88" s="14"/>
      <c r="D88" s="14"/>
      <c r="E88" s="14"/>
      <c r="F88" s="15"/>
      <c r="G88" s="16"/>
      <c r="H88" s="152" t="s">
        <v>226</v>
      </c>
      <c r="I88" s="14"/>
      <c r="J88" s="14"/>
      <c r="K88" s="15"/>
      <c r="L88" s="38">
        <f t="shared" ref="L88:S88" si="131">L63+L67+L74+L80</f>
        <v>0</v>
      </c>
      <c r="M88" s="38">
        <f t="shared" si="131"/>
        <v>0</v>
      </c>
      <c r="N88" s="38">
        <f t="shared" si="131"/>
        <v>0</v>
      </c>
      <c r="O88" s="38">
        <f t="shared" si="131"/>
        <v>36</v>
      </c>
      <c r="P88" s="38">
        <f t="shared" si="131"/>
        <v>36</v>
      </c>
      <c r="Q88" s="38">
        <f t="shared" si="131"/>
        <v>0</v>
      </c>
      <c r="R88" s="38">
        <f t="shared" si="131"/>
        <v>72</v>
      </c>
      <c r="S88" s="38">
        <f t="shared" si="131"/>
        <v>0</v>
      </c>
      <c r="T88" s="153">
        <f t="shared" si="132"/>
        <v>144</v>
      </c>
      <c r="V88" s="4"/>
      <c r="W88" s="4"/>
      <c r="X88" s="4"/>
      <c r="AL88" s="4"/>
      <c r="AM88" s="4"/>
    </row>
    <row r="89" ht="21.75" customHeight="1">
      <c r="A89" s="154" t="s">
        <v>227</v>
      </c>
      <c r="B89" s="14"/>
      <c r="C89" s="14"/>
      <c r="D89" s="14"/>
      <c r="E89" s="14"/>
      <c r="F89" s="15"/>
      <c r="G89" s="16"/>
      <c r="H89" s="18" t="s">
        <v>228</v>
      </c>
      <c r="I89" s="14"/>
      <c r="J89" s="14"/>
      <c r="K89" s="15"/>
      <c r="L89" s="38">
        <f t="shared" ref="L89:S89" si="133">L64+L68+L75+L81</f>
        <v>0</v>
      </c>
      <c r="M89" s="38">
        <f t="shared" si="133"/>
        <v>0</v>
      </c>
      <c r="N89" s="38">
        <f t="shared" si="133"/>
        <v>0</v>
      </c>
      <c r="O89" s="38">
        <f t="shared" si="133"/>
        <v>0</v>
      </c>
      <c r="P89" s="38">
        <f t="shared" si="133"/>
        <v>0</v>
      </c>
      <c r="Q89" s="38">
        <f t="shared" si="133"/>
        <v>288</v>
      </c>
      <c r="R89" s="38">
        <f t="shared" si="133"/>
        <v>0</v>
      </c>
      <c r="S89" s="38">
        <f t="shared" si="133"/>
        <v>468</v>
      </c>
      <c r="T89" s="153">
        <f t="shared" si="132"/>
        <v>756</v>
      </c>
      <c r="V89" s="4"/>
      <c r="W89" s="4"/>
      <c r="X89" s="4"/>
      <c r="AL89" s="4"/>
      <c r="AM89" s="4"/>
    </row>
    <row r="90" ht="27.0" customHeight="1">
      <c r="A90" s="155" t="s">
        <v>229</v>
      </c>
      <c r="B90" s="14"/>
      <c r="C90" s="14"/>
      <c r="D90" s="14"/>
      <c r="E90" s="14"/>
      <c r="F90" s="15"/>
      <c r="G90" s="16"/>
      <c r="H90" s="18" t="s">
        <v>230</v>
      </c>
      <c r="I90" s="14"/>
      <c r="J90" s="14"/>
      <c r="K90" s="15"/>
      <c r="L90" s="38">
        <f t="shared" ref="L90:P90" si="134">L81+L68+L64</f>
        <v>0</v>
      </c>
      <c r="M90" s="38">
        <f t="shared" si="134"/>
        <v>0</v>
      </c>
      <c r="N90" s="38">
        <f t="shared" si="134"/>
        <v>0</v>
      </c>
      <c r="O90" s="38">
        <f t="shared" si="134"/>
        <v>0</v>
      </c>
      <c r="P90" s="38">
        <f t="shared" si="134"/>
        <v>0</v>
      </c>
      <c r="Q90" s="38">
        <v>0.0</v>
      </c>
      <c r="R90" s="38">
        <v>0.0</v>
      </c>
      <c r="S90" s="38">
        <v>144.0</v>
      </c>
      <c r="T90" s="153">
        <f t="shared" si="132"/>
        <v>144</v>
      </c>
      <c r="V90" s="4"/>
      <c r="W90" s="4"/>
      <c r="X90" s="4"/>
      <c r="AL90" s="4"/>
      <c r="AM90" s="4"/>
    </row>
    <row r="91" ht="27.0" customHeight="1">
      <c r="A91" s="156" t="s">
        <v>231</v>
      </c>
      <c r="B91" s="14"/>
      <c r="C91" s="14"/>
      <c r="D91" s="14"/>
      <c r="E91" s="14"/>
      <c r="F91" s="15"/>
      <c r="G91" s="16"/>
      <c r="H91" s="152" t="s">
        <v>232</v>
      </c>
      <c r="I91" s="14"/>
      <c r="J91" s="14"/>
      <c r="K91" s="15"/>
      <c r="L91" s="54">
        <v>2.0</v>
      </c>
      <c r="M91" s="54">
        <v>4.0</v>
      </c>
      <c r="N91" s="54">
        <v>2.0</v>
      </c>
      <c r="O91" s="54">
        <v>5.0</v>
      </c>
      <c r="P91" s="102">
        <v>1.0</v>
      </c>
      <c r="Q91" s="102">
        <v>3.0</v>
      </c>
      <c r="R91" s="54">
        <v>2.0</v>
      </c>
      <c r="S91" s="54">
        <v>2.0</v>
      </c>
      <c r="T91" s="153">
        <f t="shared" si="132"/>
        <v>21</v>
      </c>
    </row>
    <row r="92" ht="17.25" customHeight="1">
      <c r="A92" s="157" t="s">
        <v>233</v>
      </c>
      <c r="B92" s="158"/>
      <c r="C92" s="158"/>
      <c r="D92" s="158"/>
      <c r="E92" s="158"/>
      <c r="F92" s="159"/>
      <c r="G92" s="16"/>
      <c r="H92" s="152" t="s">
        <v>234</v>
      </c>
      <c r="I92" s="14"/>
      <c r="J92" s="14"/>
      <c r="K92" s="15"/>
      <c r="L92" s="54">
        <v>2.0</v>
      </c>
      <c r="M92" s="54">
        <v>7.0</v>
      </c>
      <c r="N92" s="54">
        <v>4.0</v>
      </c>
      <c r="O92" s="54">
        <v>6.0</v>
      </c>
      <c r="P92" s="102">
        <v>4.0</v>
      </c>
      <c r="Q92" s="102">
        <v>6.0</v>
      </c>
      <c r="R92" s="54">
        <v>6.0</v>
      </c>
      <c r="S92" s="54">
        <v>4.0</v>
      </c>
      <c r="T92" s="153">
        <f t="shared" si="132"/>
        <v>39</v>
      </c>
    </row>
    <row r="93" ht="15.0" customHeight="1">
      <c r="A93" s="160"/>
      <c r="B93" s="161"/>
      <c r="C93" s="161"/>
      <c r="D93" s="161"/>
      <c r="E93" s="161"/>
      <c r="F93" s="162"/>
      <c r="G93" s="20"/>
      <c r="H93" s="152" t="s">
        <v>235</v>
      </c>
      <c r="I93" s="14"/>
      <c r="J93" s="14"/>
      <c r="K93" s="15"/>
      <c r="L93" s="54">
        <v>1.0</v>
      </c>
      <c r="M93" s="54">
        <v>0.0</v>
      </c>
      <c r="N93" s="54">
        <v>1.0</v>
      </c>
      <c r="O93" s="54">
        <v>1.0</v>
      </c>
      <c r="P93" s="54">
        <v>1.0</v>
      </c>
      <c r="Q93" s="54">
        <v>1.0</v>
      </c>
      <c r="R93" s="54">
        <v>0.0</v>
      </c>
      <c r="S93" s="54">
        <v>0.0</v>
      </c>
      <c r="T93" s="153">
        <f t="shared" si="132"/>
        <v>5</v>
      </c>
    </row>
    <row r="94" ht="12.75" customHeight="1">
      <c r="B94" s="163"/>
      <c r="C94" s="164"/>
      <c r="L94" s="165">
        <f>L91+M91</f>
        <v>6</v>
      </c>
      <c r="M94" s="166">
        <f>SUM(L92:M93)</f>
        <v>10</v>
      </c>
      <c r="N94" s="165">
        <f>N91+O91</f>
        <v>7</v>
      </c>
      <c r="O94" s="166">
        <f>SUM(N92:O93)</f>
        <v>12</v>
      </c>
      <c r="P94" s="165">
        <f>P91+Q91</f>
        <v>4</v>
      </c>
      <c r="Q94" s="166">
        <f>SUM(P92:Q93)</f>
        <v>12</v>
      </c>
      <c r="R94" s="165">
        <f>R91+S91</f>
        <v>4</v>
      </c>
      <c r="S94" s="166">
        <f>SUM(R92:S93)</f>
        <v>10</v>
      </c>
    </row>
    <row r="95" ht="12.75" customHeight="1">
      <c r="B95" s="163"/>
      <c r="C95" s="164"/>
      <c r="L95" s="31">
        <f t="shared" ref="L95:S95" si="135">L82/36</f>
        <v>16.5</v>
      </c>
      <c r="M95" s="31">
        <f t="shared" si="135"/>
        <v>22.5</v>
      </c>
      <c r="N95" s="31">
        <f t="shared" si="135"/>
        <v>16.5</v>
      </c>
      <c r="O95" s="31">
        <f t="shared" si="135"/>
        <v>23.5</v>
      </c>
      <c r="P95" s="31">
        <f t="shared" si="135"/>
        <v>16.5</v>
      </c>
      <c r="Q95" s="31">
        <f t="shared" si="135"/>
        <v>22.5</v>
      </c>
      <c r="R95" s="31">
        <f t="shared" si="135"/>
        <v>16.5</v>
      </c>
      <c r="S95" s="31">
        <f t="shared" si="135"/>
        <v>13.5</v>
      </c>
      <c r="T95" s="167">
        <f>SUM(L95:S95)</f>
        <v>148</v>
      </c>
    </row>
    <row r="96" ht="12.75" customHeight="1">
      <c r="B96" s="163"/>
      <c r="C96" s="164"/>
      <c r="L96" s="46"/>
      <c r="M96" s="46"/>
      <c r="N96" s="46"/>
      <c r="O96" s="46"/>
      <c r="P96" s="46"/>
      <c r="Q96" s="46"/>
      <c r="R96" s="46"/>
      <c r="S96" s="46"/>
    </row>
    <row r="97" ht="12.75" customHeight="1">
      <c r="L97" s="46"/>
      <c r="M97" s="46"/>
      <c r="N97" s="46"/>
      <c r="O97" s="46"/>
      <c r="P97" s="46"/>
      <c r="Q97" s="46"/>
      <c r="R97" s="46"/>
      <c r="S97" s="46"/>
    </row>
    <row r="98" ht="12.75" customHeight="1">
      <c r="L98" s="46"/>
      <c r="M98" s="46"/>
      <c r="N98" s="46"/>
      <c r="O98" s="46"/>
      <c r="P98" s="46"/>
      <c r="Q98" s="46"/>
      <c r="R98" s="46"/>
      <c r="S98" s="46"/>
    </row>
    <row r="99" ht="12.75" customHeight="1">
      <c r="B99" s="163"/>
      <c r="C99" s="164"/>
    </row>
    <row r="100" ht="12.75" customHeight="1">
      <c r="B100" s="163"/>
      <c r="C100" s="164"/>
    </row>
    <row r="101" ht="12.75" customHeight="1">
      <c r="R101" s="42">
        <f>(R87+S87+R88-418+S88)/36</f>
        <v>5.388888889</v>
      </c>
    </row>
    <row r="102" ht="12.75" customHeight="1">
      <c r="B102" s="163"/>
      <c r="C102" s="164"/>
    </row>
    <row r="103" ht="12.75" customHeight="1">
      <c r="B103" s="163"/>
      <c r="C103" s="164"/>
    </row>
    <row r="104" ht="12.75" customHeight="1">
      <c r="B104" s="163"/>
      <c r="C104" s="164"/>
    </row>
    <row r="105" ht="12.75" customHeight="1">
      <c r="B105" s="163"/>
      <c r="C105" s="164"/>
    </row>
    <row r="106" ht="12.75" customHeight="1">
      <c r="B106" s="163"/>
      <c r="C106" s="164"/>
    </row>
    <row r="107" ht="12.75" customHeight="1">
      <c r="B107" s="163"/>
      <c r="C107" s="164"/>
    </row>
    <row r="108" ht="12.75" customHeight="1">
      <c r="B108" s="163"/>
      <c r="C108" s="164"/>
    </row>
    <row r="109" ht="12.75" customHeight="1">
      <c r="B109" s="163"/>
      <c r="C109" s="164"/>
    </row>
    <row r="110" ht="12.75" customHeight="1">
      <c r="B110" s="163"/>
      <c r="C110" s="164"/>
    </row>
    <row r="111" ht="12.75" customHeight="1">
      <c r="B111" s="163"/>
      <c r="C111" s="164"/>
    </row>
    <row r="112" ht="12.75" customHeight="1">
      <c r="B112" s="163"/>
      <c r="C112" s="164"/>
    </row>
    <row r="113" ht="12.75" customHeight="1">
      <c r="B113" s="163"/>
      <c r="C113" s="164"/>
    </row>
    <row r="114" ht="12.75" customHeight="1">
      <c r="B114" s="163"/>
      <c r="C114" s="164"/>
      <c r="F114" s="168"/>
      <c r="G114" s="169"/>
      <c r="H114" s="170"/>
    </row>
    <row r="115" ht="12.75" customHeight="1">
      <c r="B115" s="163"/>
      <c r="C115" s="164"/>
      <c r="F115" s="168"/>
      <c r="G115" s="168"/>
      <c r="H115" s="169"/>
    </row>
    <row r="116" ht="12.75" customHeight="1">
      <c r="B116" s="163"/>
      <c r="C116" s="164"/>
      <c r="F116" s="171"/>
      <c r="G116" s="171"/>
      <c r="H116" s="171"/>
    </row>
    <row r="117" ht="12.75" customHeight="1">
      <c r="B117" s="163"/>
      <c r="C117" s="164"/>
      <c r="F117" s="172"/>
      <c r="G117" s="172"/>
      <c r="H117" s="172"/>
    </row>
    <row r="118" ht="12.75" customHeight="1">
      <c r="B118" s="163"/>
      <c r="C118" s="164"/>
    </row>
    <row r="119" ht="12.75" customHeight="1">
      <c r="B119" s="163"/>
      <c r="C119" s="164"/>
    </row>
    <row r="120" ht="12.75" customHeight="1">
      <c r="B120" s="163"/>
      <c r="C120" s="164"/>
    </row>
    <row r="121" ht="12.75" customHeight="1">
      <c r="B121" s="163"/>
      <c r="C121" s="164"/>
    </row>
    <row r="122" ht="12.75" customHeight="1">
      <c r="B122" s="163"/>
      <c r="C122" s="164"/>
    </row>
    <row r="123" ht="12.75" customHeight="1">
      <c r="B123" s="163"/>
      <c r="C123" s="164"/>
    </row>
    <row r="124" ht="12.75" customHeight="1">
      <c r="B124" s="163"/>
      <c r="C124" s="164"/>
    </row>
    <row r="125" ht="12.75" customHeight="1">
      <c r="B125" s="163"/>
      <c r="C125" s="164"/>
    </row>
    <row r="126" ht="12.75" customHeight="1">
      <c r="B126" s="163"/>
      <c r="C126" s="164"/>
    </row>
    <row r="127" ht="12.75" customHeight="1">
      <c r="B127" s="163"/>
      <c r="C127" s="164"/>
    </row>
    <row r="128" ht="12.75" customHeight="1">
      <c r="B128" s="163"/>
      <c r="C128" s="164"/>
    </row>
    <row r="129" ht="12.75" customHeight="1">
      <c r="B129" s="163"/>
      <c r="C129" s="164"/>
    </row>
    <row r="130" ht="12.75" customHeight="1">
      <c r="B130" s="163"/>
      <c r="C130" s="164"/>
    </row>
    <row r="131" ht="12.75" customHeight="1">
      <c r="B131" s="163"/>
      <c r="C131" s="164"/>
    </row>
    <row r="132" ht="12.75" customHeight="1">
      <c r="B132" s="163"/>
      <c r="C132" s="164"/>
    </row>
    <row r="133" ht="12.75" customHeight="1">
      <c r="B133" s="163"/>
      <c r="C133" s="164"/>
    </row>
    <row r="134" ht="12.75" customHeight="1">
      <c r="B134" s="163"/>
      <c r="C134" s="164"/>
    </row>
    <row r="135" ht="12.75" customHeight="1">
      <c r="B135" s="163"/>
      <c r="C135" s="164"/>
    </row>
    <row r="136" ht="12.75" customHeight="1">
      <c r="B136" s="163"/>
      <c r="C136" s="164"/>
    </row>
    <row r="137" ht="12.75" customHeight="1">
      <c r="B137" s="163"/>
      <c r="C137" s="164"/>
    </row>
    <row r="138" ht="12.75" customHeight="1">
      <c r="B138" s="163"/>
      <c r="C138" s="164"/>
    </row>
    <row r="139" ht="12.75" customHeight="1">
      <c r="B139" s="163"/>
      <c r="C139" s="164"/>
    </row>
    <row r="140" ht="12.75" customHeight="1">
      <c r="B140" s="163"/>
      <c r="C140" s="164"/>
    </row>
    <row r="141" ht="12.75" customHeight="1">
      <c r="B141" s="163"/>
      <c r="C141" s="164"/>
    </row>
    <row r="142" ht="12.75" customHeight="1">
      <c r="B142" s="163"/>
      <c r="C142" s="164"/>
    </row>
    <row r="143" ht="12.75" customHeight="1">
      <c r="B143" s="163"/>
      <c r="C143" s="164"/>
    </row>
    <row r="144" ht="12.75" customHeight="1">
      <c r="B144" s="163"/>
      <c r="C144" s="164"/>
    </row>
    <row r="145" ht="12.75" customHeight="1">
      <c r="B145" s="163"/>
      <c r="C145" s="164"/>
    </row>
    <row r="146" ht="12.75" customHeight="1">
      <c r="B146" s="163"/>
      <c r="C146" s="164"/>
    </row>
    <row r="147" ht="12.75" customHeight="1">
      <c r="B147" s="163"/>
      <c r="C147" s="164"/>
    </row>
    <row r="148" ht="12.75" customHeight="1">
      <c r="B148" s="163"/>
      <c r="C148" s="164"/>
    </row>
    <row r="149" ht="12.75" customHeight="1">
      <c r="B149" s="163"/>
      <c r="C149" s="164"/>
    </row>
    <row r="150" ht="12.75" customHeight="1">
      <c r="B150" s="163"/>
      <c r="C150" s="164"/>
    </row>
    <row r="151" ht="12.75" customHeight="1">
      <c r="B151" s="163"/>
      <c r="C151" s="164"/>
    </row>
    <row r="152" ht="12.75" customHeight="1">
      <c r="B152" s="163"/>
      <c r="C152" s="164"/>
    </row>
    <row r="153" ht="12.75" customHeight="1">
      <c r="B153" s="163"/>
      <c r="C153" s="164"/>
    </row>
    <row r="154" ht="12.75" customHeight="1">
      <c r="B154" s="163"/>
      <c r="C154" s="164"/>
    </row>
    <row r="155" ht="12.75" customHeight="1">
      <c r="B155" s="163"/>
      <c r="C155" s="164"/>
    </row>
    <row r="156" ht="12.75" customHeight="1">
      <c r="B156" s="163"/>
      <c r="C156" s="164"/>
    </row>
    <row r="157" ht="12.75" customHeight="1">
      <c r="B157" s="163"/>
      <c r="C157" s="164"/>
    </row>
    <row r="158" ht="12.75" customHeight="1">
      <c r="B158" s="163"/>
      <c r="C158" s="164"/>
    </row>
    <row r="159" ht="12.75" customHeight="1">
      <c r="B159" s="163"/>
      <c r="C159" s="164"/>
    </row>
    <row r="160" ht="12.75" customHeight="1">
      <c r="B160" s="163"/>
      <c r="C160" s="164"/>
    </row>
    <row r="161" ht="12.75" customHeight="1">
      <c r="B161" s="163"/>
      <c r="C161" s="164"/>
    </row>
    <row r="162" ht="12.75" customHeight="1">
      <c r="B162" s="163"/>
      <c r="C162" s="164"/>
    </row>
    <row r="163" ht="12.75" customHeight="1">
      <c r="B163" s="163"/>
      <c r="C163" s="164"/>
    </row>
    <row r="164" ht="12.75" customHeight="1">
      <c r="B164" s="163"/>
      <c r="C164" s="164"/>
    </row>
    <row r="165" ht="12.75" customHeight="1">
      <c r="B165" s="163"/>
      <c r="C165" s="164"/>
    </row>
    <row r="166" ht="12.75" customHeight="1">
      <c r="B166" s="163"/>
      <c r="C166" s="164"/>
    </row>
    <row r="167" ht="12.75" customHeight="1">
      <c r="B167" s="163"/>
      <c r="C167" s="164"/>
    </row>
    <row r="168" ht="12.75" customHeight="1">
      <c r="B168" s="163"/>
      <c r="C168" s="164"/>
    </row>
    <row r="169" ht="12.75" customHeight="1">
      <c r="B169" s="163"/>
      <c r="C169" s="164"/>
    </row>
    <row r="170" ht="12.75" customHeight="1">
      <c r="B170" s="163"/>
      <c r="C170" s="164"/>
    </row>
    <row r="171" ht="12.75" customHeight="1">
      <c r="B171" s="163"/>
      <c r="C171" s="164"/>
    </row>
    <row r="172" ht="12.75" customHeight="1">
      <c r="B172" s="163"/>
      <c r="C172" s="164"/>
    </row>
    <row r="173" ht="12.75" customHeight="1">
      <c r="B173" s="163"/>
      <c r="C173" s="164"/>
    </row>
    <row r="174" ht="12.75" customHeight="1">
      <c r="B174" s="163"/>
      <c r="C174" s="164"/>
    </row>
    <row r="175" ht="12.75" customHeight="1">
      <c r="B175" s="163"/>
      <c r="C175" s="164"/>
    </row>
    <row r="176" ht="12.75" customHeight="1">
      <c r="B176" s="163"/>
      <c r="C176" s="164"/>
    </row>
    <row r="177" ht="12.75" customHeight="1">
      <c r="B177" s="163"/>
      <c r="C177" s="164"/>
    </row>
    <row r="178" ht="12.75" customHeight="1">
      <c r="B178" s="163"/>
      <c r="C178" s="164"/>
    </row>
    <row r="179" ht="12.75" customHeight="1">
      <c r="B179" s="163"/>
      <c r="C179" s="164"/>
    </row>
    <row r="180" ht="12.75" customHeight="1">
      <c r="B180" s="163"/>
      <c r="C180" s="164"/>
    </row>
    <row r="181" ht="12.75" customHeight="1">
      <c r="B181" s="163"/>
      <c r="C181" s="164"/>
    </row>
    <row r="182" ht="12.75" customHeight="1">
      <c r="B182" s="163"/>
      <c r="C182" s="164"/>
    </row>
    <row r="183" ht="12.75" customHeight="1">
      <c r="B183" s="163"/>
      <c r="C183" s="164"/>
    </row>
    <row r="184" ht="12.75" customHeight="1">
      <c r="B184" s="163"/>
      <c r="C184" s="164"/>
    </row>
    <row r="185" ht="12.75" customHeight="1">
      <c r="B185" s="163"/>
      <c r="C185" s="164"/>
    </row>
    <row r="186" ht="12.75" customHeight="1">
      <c r="B186" s="163"/>
      <c r="C186" s="164"/>
    </row>
    <row r="187" ht="12.75" customHeight="1">
      <c r="B187" s="163"/>
      <c r="C187" s="164"/>
    </row>
    <row r="188" ht="12.75" customHeight="1">
      <c r="B188" s="163"/>
      <c r="C188" s="164"/>
    </row>
    <row r="189" ht="12.75" customHeight="1">
      <c r="B189" s="163"/>
      <c r="C189" s="164"/>
    </row>
    <row r="190" ht="12.75" customHeight="1">
      <c r="B190" s="163"/>
      <c r="C190" s="164"/>
    </row>
    <row r="191" ht="12.75" customHeight="1">
      <c r="B191" s="163"/>
      <c r="C191" s="164"/>
    </row>
    <row r="192" ht="12.75" customHeight="1">
      <c r="B192" s="163"/>
      <c r="C192" s="164"/>
    </row>
    <row r="193" ht="12.75" customHeight="1">
      <c r="B193" s="163"/>
      <c r="C193" s="164"/>
    </row>
    <row r="194" ht="12.75" customHeight="1">
      <c r="B194" s="163"/>
      <c r="C194" s="164"/>
    </row>
    <row r="195" ht="12.75" customHeight="1">
      <c r="B195" s="163"/>
      <c r="C195" s="164"/>
    </row>
    <row r="196" ht="12.75" customHeight="1">
      <c r="B196" s="163"/>
      <c r="C196" s="164"/>
    </row>
    <row r="197" ht="12.75" customHeight="1">
      <c r="B197" s="163"/>
      <c r="C197" s="164"/>
    </row>
    <row r="198" ht="12.75" customHeight="1">
      <c r="B198" s="163"/>
      <c r="C198" s="164"/>
    </row>
    <row r="199" ht="12.75" customHeight="1">
      <c r="B199" s="163"/>
      <c r="C199" s="164"/>
    </row>
    <row r="200" ht="12.75" customHeight="1">
      <c r="B200" s="163"/>
      <c r="C200" s="164"/>
    </row>
    <row r="201" ht="12.75" customHeight="1">
      <c r="B201" s="163"/>
      <c r="C201" s="164"/>
    </row>
    <row r="202" ht="12.75" customHeight="1">
      <c r="B202" s="163"/>
      <c r="C202" s="164"/>
    </row>
    <row r="203" ht="12.75" customHeight="1">
      <c r="B203" s="163"/>
      <c r="C203" s="164"/>
    </row>
    <row r="204" ht="12.75" customHeight="1">
      <c r="B204" s="163"/>
      <c r="C204" s="164"/>
    </row>
    <row r="205" ht="12.75" customHeight="1">
      <c r="B205" s="163"/>
      <c r="C205" s="164"/>
    </row>
    <row r="206" ht="12.75" customHeight="1">
      <c r="B206" s="163"/>
      <c r="C206" s="164"/>
    </row>
    <row r="207" ht="12.75" customHeight="1">
      <c r="B207" s="163"/>
      <c r="C207" s="164"/>
    </row>
    <row r="208" ht="12.75" customHeight="1">
      <c r="B208" s="163"/>
      <c r="C208" s="164"/>
    </row>
    <row r="209" ht="12.75" customHeight="1">
      <c r="B209" s="163"/>
      <c r="C209" s="164"/>
    </row>
    <row r="210" ht="12.75" customHeight="1">
      <c r="B210" s="163"/>
      <c r="C210" s="164"/>
    </row>
    <row r="211" ht="12.75" customHeight="1">
      <c r="B211" s="163"/>
      <c r="C211" s="164"/>
    </row>
    <row r="212" ht="12.75" customHeight="1">
      <c r="B212" s="163"/>
      <c r="C212" s="164"/>
    </row>
    <row r="213" ht="12.75" customHeight="1">
      <c r="B213" s="163"/>
      <c r="C213" s="164"/>
    </row>
    <row r="214" ht="12.75" customHeight="1">
      <c r="B214" s="163"/>
      <c r="C214" s="164"/>
    </row>
    <row r="215" ht="12.75" customHeight="1">
      <c r="B215" s="163"/>
      <c r="C215" s="164"/>
    </row>
    <row r="216" ht="12.75" customHeight="1">
      <c r="B216" s="163"/>
      <c r="C216" s="164"/>
    </row>
    <row r="217" ht="12.75" customHeight="1">
      <c r="B217" s="163"/>
      <c r="C217" s="164"/>
    </row>
    <row r="218" ht="12.75" customHeight="1">
      <c r="B218" s="163"/>
      <c r="C218" s="164"/>
    </row>
    <row r="219" ht="12.75" customHeight="1">
      <c r="B219" s="163"/>
      <c r="C219" s="164"/>
    </row>
    <row r="220" ht="12.75" customHeight="1">
      <c r="B220" s="163"/>
      <c r="C220" s="164"/>
    </row>
    <row r="221" ht="12.75" customHeight="1">
      <c r="B221" s="163"/>
      <c r="C221" s="164"/>
    </row>
    <row r="222" ht="12.75" customHeight="1">
      <c r="B222" s="163"/>
      <c r="C222" s="164"/>
    </row>
    <row r="223" ht="12.75" customHeight="1">
      <c r="B223" s="163"/>
      <c r="C223" s="164"/>
    </row>
    <row r="224" ht="12.75" customHeight="1">
      <c r="B224" s="163"/>
      <c r="C224" s="164"/>
    </row>
    <row r="225" ht="12.75" customHeight="1">
      <c r="B225" s="163"/>
      <c r="C225" s="164"/>
    </row>
    <row r="226" ht="12.75" customHeight="1">
      <c r="B226" s="163"/>
      <c r="C226" s="164"/>
    </row>
    <row r="227" ht="12.75" customHeight="1">
      <c r="B227" s="163"/>
      <c r="C227" s="164"/>
    </row>
    <row r="228" ht="12.75" customHeight="1">
      <c r="B228" s="163"/>
      <c r="C228" s="164"/>
    </row>
    <row r="229" ht="12.75" customHeight="1">
      <c r="B229" s="163"/>
      <c r="C229" s="164"/>
    </row>
    <row r="230" ht="12.75" customHeight="1">
      <c r="B230" s="163"/>
      <c r="C230" s="164"/>
    </row>
    <row r="231" ht="12.75" customHeight="1">
      <c r="B231" s="163"/>
      <c r="C231" s="164"/>
    </row>
    <row r="232" ht="12.75" customHeight="1">
      <c r="B232" s="163"/>
      <c r="C232" s="164"/>
    </row>
    <row r="233" ht="12.75" customHeight="1">
      <c r="B233" s="163"/>
      <c r="C233" s="164"/>
    </row>
    <row r="234" ht="12.75" customHeight="1">
      <c r="B234" s="163"/>
      <c r="C234" s="164"/>
    </row>
    <row r="235" ht="12.75" customHeight="1">
      <c r="B235" s="163"/>
      <c r="C235" s="164"/>
    </row>
    <row r="236" ht="12.75" customHeight="1">
      <c r="B236" s="163"/>
      <c r="C236" s="164"/>
    </row>
    <row r="237" ht="12.75" customHeight="1">
      <c r="B237" s="163"/>
      <c r="C237" s="164"/>
    </row>
    <row r="238" ht="12.75" customHeight="1">
      <c r="B238" s="163"/>
      <c r="C238" s="164"/>
    </row>
    <row r="239" ht="12.75" customHeight="1">
      <c r="B239" s="163"/>
      <c r="C239" s="164"/>
    </row>
    <row r="240" ht="12.75" customHeight="1">
      <c r="B240" s="163"/>
      <c r="C240" s="164"/>
    </row>
    <row r="241" ht="12.75" customHeight="1">
      <c r="B241" s="163"/>
      <c r="C241" s="164"/>
    </row>
    <row r="242" ht="12.75" customHeight="1">
      <c r="B242" s="163"/>
      <c r="C242" s="164"/>
    </row>
    <row r="243" ht="12.75" customHeight="1">
      <c r="B243" s="163"/>
      <c r="C243" s="164"/>
    </row>
    <row r="244" ht="12.75" customHeight="1">
      <c r="B244" s="163"/>
      <c r="C244" s="164"/>
    </row>
    <row r="245" ht="12.75" customHeight="1">
      <c r="B245" s="163"/>
      <c r="C245" s="164"/>
    </row>
    <row r="246" ht="12.75" customHeight="1">
      <c r="B246" s="163"/>
      <c r="C246" s="164"/>
    </row>
    <row r="247" ht="12.75" customHeight="1">
      <c r="B247" s="163"/>
      <c r="C247" s="164"/>
    </row>
    <row r="248" ht="12.75" customHeight="1">
      <c r="B248" s="163"/>
      <c r="C248" s="164"/>
    </row>
    <row r="249" ht="12.75" customHeight="1">
      <c r="B249" s="163"/>
      <c r="C249" s="164"/>
    </row>
    <row r="250" ht="12.75" customHeight="1">
      <c r="B250" s="163"/>
      <c r="C250" s="164"/>
    </row>
    <row r="251" ht="12.75" customHeight="1">
      <c r="B251" s="163"/>
      <c r="C251" s="164"/>
    </row>
    <row r="252" ht="12.75" customHeight="1">
      <c r="B252" s="163"/>
      <c r="C252" s="164"/>
    </row>
    <row r="253" ht="12.75" customHeight="1">
      <c r="B253" s="163"/>
      <c r="C253" s="164"/>
    </row>
    <row r="254" ht="12.75" customHeight="1">
      <c r="B254" s="163"/>
      <c r="C254" s="164"/>
    </row>
    <row r="255" ht="12.75" customHeight="1">
      <c r="B255" s="163"/>
      <c r="C255" s="164"/>
    </row>
    <row r="256" ht="12.75" customHeight="1">
      <c r="B256" s="163"/>
      <c r="C256" s="164"/>
    </row>
    <row r="257" ht="12.75" customHeight="1">
      <c r="B257" s="163"/>
      <c r="C257" s="164"/>
    </row>
    <row r="258" ht="12.75" customHeight="1">
      <c r="B258" s="163"/>
      <c r="C258" s="164"/>
    </row>
    <row r="259" ht="12.75" customHeight="1">
      <c r="B259" s="163"/>
      <c r="C259" s="164"/>
    </row>
    <row r="260" ht="12.75" customHeight="1">
      <c r="B260" s="163"/>
      <c r="C260" s="164"/>
    </row>
    <row r="261" ht="12.75" customHeight="1">
      <c r="B261" s="163"/>
      <c r="C261" s="164"/>
    </row>
    <row r="262" ht="12.75" customHeight="1">
      <c r="B262" s="163"/>
      <c r="C262" s="164"/>
    </row>
    <row r="263" ht="12.75" customHeight="1">
      <c r="B263" s="163"/>
      <c r="C263" s="164"/>
    </row>
    <row r="264" ht="12.75" customHeight="1">
      <c r="B264" s="163"/>
      <c r="C264" s="164"/>
    </row>
    <row r="265" ht="12.75" customHeight="1">
      <c r="B265" s="163"/>
      <c r="C265" s="164"/>
    </row>
    <row r="266" ht="12.75" customHeight="1">
      <c r="B266" s="163"/>
      <c r="C266" s="164"/>
    </row>
    <row r="267" ht="12.75" customHeight="1">
      <c r="B267" s="163"/>
      <c r="C267" s="164"/>
    </row>
    <row r="268" ht="12.75" customHeight="1">
      <c r="B268" s="163"/>
      <c r="C268" s="164"/>
    </row>
    <row r="269" ht="12.75" customHeight="1">
      <c r="B269" s="163"/>
      <c r="C269" s="164"/>
    </row>
    <row r="270" ht="12.75" customHeight="1">
      <c r="B270" s="163"/>
      <c r="C270" s="164"/>
    </row>
    <row r="271" ht="12.75" customHeight="1">
      <c r="B271" s="163"/>
      <c r="C271" s="164"/>
    </row>
    <row r="272" ht="12.75" customHeight="1">
      <c r="B272" s="163"/>
      <c r="C272" s="164"/>
    </row>
    <row r="273" ht="12.75" customHeight="1">
      <c r="B273" s="163"/>
      <c r="C273" s="164"/>
    </row>
    <row r="274" ht="12.75" customHeight="1">
      <c r="B274" s="163"/>
      <c r="C274" s="164"/>
    </row>
    <row r="275" ht="12.75" customHeight="1">
      <c r="B275" s="163"/>
      <c r="C275" s="164"/>
    </row>
    <row r="276" ht="12.75" customHeight="1">
      <c r="B276" s="163"/>
      <c r="C276" s="164"/>
    </row>
    <row r="277" ht="12.75" customHeight="1">
      <c r="B277" s="163"/>
      <c r="C277" s="164"/>
    </row>
    <row r="278" ht="12.75" customHeight="1">
      <c r="B278" s="163"/>
      <c r="C278" s="164"/>
    </row>
    <row r="279" ht="12.75" customHeight="1">
      <c r="B279" s="163"/>
      <c r="C279" s="164"/>
    </row>
    <row r="280" ht="12.75" customHeight="1">
      <c r="B280" s="163"/>
      <c r="C280" s="164"/>
    </row>
    <row r="281" ht="12.75" customHeight="1">
      <c r="B281" s="163"/>
      <c r="C281" s="164"/>
    </row>
    <row r="282" ht="12.75" customHeight="1">
      <c r="B282" s="163"/>
      <c r="C282" s="164"/>
    </row>
    <row r="283" ht="12.75" customHeight="1">
      <c r="B283" s="163"/>
      <c r="C283" s="164"/>
    </row>
    <row r="284" ht="12.75" customHeight="1">
      <c r="B284" s="163"/>
      <c r="C284" s="164"/>
    </row>
    <row r="285" ht="12.75" customHeight="1">
      <c r="B285" s="163"/>
      <c r="C285" s="164"/>
    </row>
    <row r="286" ht="12.75" customHeight="1">
      <c r="B286" s="163"/>
      <c r="C286" s="164"/>
    </row>
    <row r="287" ht="12.75" customHeight="1">
      <c r="B287" s="163"/>
      <c r="C287" s="164"/>
    </row>
    <row r="288" ht="12.75" customHeight="1">
      <c r="B288" s="163"/>
      <c r="C288" s="164"/>
    </row>
    <row r="289" ht="12.75" customHeight="1">
      <c r="B289" s="163"/>
      <c r="C289" s="164"/>
    </row>
    <row r="290" ht="12.75" customHeight="1">
      <c r="B290" s="163"/>
      <c r="C290" s="164"/>
    </row>
    <row r="291" ht="12.75" customHeight="1">
      <c r="B291" s="163"/>
      <c r="C291" s="164"/>
    </row>
    <row r="292" ht="12.75" customHeight="1">
      <c r="B292" s="163"/>
      <c r="C292" s="164"/>
    </row>
    <row r="293" ht="12.75" customHeight="1">
      <c r="B293" s="163"/>
      <c r="C293" s="164"/>
    </row>
    <row r="294" ht="12.75" customHeight="1">
      <c r="B294" s="163"/>
      <c r="C294" s="164"/>
    </row>
    <row r="295" ht="12.75" customHeight="1">
      <c r="B295" s="163"/>
      <c r="C295" s="164"/>
    </row>
    <row r="296" ht="12.75" customHeight="1">
      <c r="B296" s="163"/>
      <c r="C296" s="164"/>
    </row>
    <row r="297" ht="12.75" customHeight="1">
      <c r="B297" s="163"/>
      <c r="C297" s="164"/>
    </row>
    <row r="298" ht="12.75" customHeight="1">
      <c r="B298" s="163"/>
      <c r="C298" s="164"/>
    </row>
    <row r="299" ht="12.75" customHeight="1">
      <c r="B299" s="163"/>
      <c r="C299" s="164"/>
    </row>
    <row r="300" ht="12.75" customHeight="1">
      <c r="B300" s="163"/>
      <c r="C300" s="164"/>
    </row>
    <row r="301" ht="12.75" customHeight="1">
      <c r="B301" s="163"/>
      <c r="C301" s="164"/>
    </row>
    <row r="302" ht="12.75" customHeight="1">
      <c r="B302" s="163"/>
      <c r="C302" s="164"/>
    </row>
    <row r="303" ht="12.75" customHeight="1">
      <c r="B303" s="163"/>
      <c r="C303" s="164"/>
    </row>
    <row r="304" ht="12.75" customHeight="1">
      <c r="B304" s="163"/>
      <c r="C304" s="164"/>
    </row>
    <row r="305" ht="12.75" customHeight="1">
      <c r="B305" s="163"/>
      <c r="C305" s="164"/>
    </row>
    <row r="306" ht="12.75" customHeight="1">
      <c r="B306" s="163"/>
      <c r="C306" s="164"/>
    </row>
    <row r="307" ht="12.75" customHeight="1">
      <c r="B307" s="163"/>
      <c r="C307" s="164"/>
    </row>
    <row r="308" ht="12.75" customHeight="1">
      <c r="B308" s="163"/>
      <c r="C308" s="164"/>
    </row>
    <row r="309" ht="12.75" customHeight="1">
      <c r="B309" s="163"/>
      <c r="C309" s="164"/>
    </row>
    <row r="310" ht="12.75" customHeight="1">
      <c r="B310" s="163"/>
      <c r="C310" s="164"/>
    </row>
    <row r="311" ht="12.75" customHeight="1">
      <c r="B311" s="163"/>
      <c r="C311" s="164"/>
    </row>
    <row r="312" ht="12.75" customHeight="1">
      <c r="B312" s="163"/>
      <c r="C312" s="164"/>
    </row>
    <row r="313" ht="12.75" customHeight="1">
      <c r="B313" s="163"/>
      <c r="C313" s="164"/>
    </row>
    <row r="314" ht="12.75" customHeight="1">
      <c r="B314" s="163"/>
      <c r="C314" s="164"/>
    </row>
    <row r="315" ht="12.75" customHeight="1">
      <c r="B315" s="163"/>
      <c r="C315" s="164"/>
    </row>
    <row r="316" ht="12.75" customHeight="1">
      <c r="B316" s="163"/>
      <c r="C316" s="164"/>
    </row>
    <row r="317" ht="12.75" customHeight="1">
      <c r="B317" s="163"/>
      <c r="C317" s="164"/>
    </row>
    <row r="318" ht="12.75" customHeight="1">
      <c r="B318" s="163"/>
      <c r="C318" s="164"/>
    </row>
    <row r="319" ht="12.75" customHeight="1">
      <c r="B319" s="163"/>
      <c r="C319" s="164"/>
    </row>
    <row r="320" ht="12.75" customHeight="1">
      <c r="B320" s="163"/>
      <c r="C320" s="164"/>
    </row>
    <row r="321" ht="12.75" customHeight="1">
      <c r="B321" s="163"/>
      <c r="C321" s="164"/>
    </row>
    <row r="322" ht="12.75" customHeight="1">
      <c r="B322" s="163"/>
      <c r="C322" s="164"/>
    </row>
    <row r="323" ht="12.75" customHeight="1">
      <c r="B323" s="163"/>
      <c r="C323" s="164"/>
    </row>
    <row r="324" ht="12.75" customHeight="1">
      <c r="B324" s="163"/>
      <c r="C324" s="164"/>
    </row>
    <row r="325" ht="12.75" customHeight="1">
      <c r="B325" s="163"/>
      <c r="C325" s="164"/>
    </row>
    <row r="326" ht="12.75" customHeight="1">
      <c r="B326" s="163"/>
      <c r="C326" s="164"/>
    </row>
    <row r="327" ht="12.75" customHeight="1">
      <c r="B327" s="163"/>
      <c r="C327" s="164"/>
    </row>
    <row r="328" ht="12.75" customHeight="1">
      <c r="B328" s="163"/>
      <c r="C328" s="164"/>
    </row>
    <row r="329" ht="12.75" customHeight="1">
      <c r="B329" s="163"/>
      <c r="C329" s="164"/>
    </row>
    <row r="330" ht="12.75" customHeight="1">
      <c r="B330" s="163"/>
      <c r="C330" s="164"/>
    </row>
    <row r="331" ht="12.75" customHeight="1">
      <c r="B331" s="163"/>
      <c r="C331" s="164"/>
    </row>
    <row r="332" ht="12.75" customHeight="1">
      <c r="B332" s="163"/>
      <c r="C332" s="164"/>
    </row>
    <row r="333" ht="12.75" customHeight="1">
      <c r="B333" s="163"/>
      <c r="C333" s="164"/>
    </row>
    <row r="334" ht="12.75" customHeight="1">
      <c r="B334" s="163"/>
      <c r="C334" s="164"/>
    </row>
    <row r="335" ht="12.75" customHeight="1">
      <c r="B335" s="163"/>
      <c r="C335" s="164"/>
    </row>
    <row r="336" ht="12.75" customHeight="1">
      <c r="B336" s="163"/>
      <c r="C336" s="164"/>
    </row>
    <row r="337" ht="12.75" customHeight="1">
      <c r="B337" s="163"/>
      <c r="C337" s="164"/>
    </row>
    <row r="338" ht="12.75" customHeight="1">
      <c r="B338" s="163"/>
      <c r="C338" s="164"/>
    </row>
    <row r="339" ht="12.75" customHeight="1">
      <c r="B339" s="163"/>
      <c r="C339" s="164"/>
    </row>
    <row r="340" ht="12.75" customHeight="1">
      <c r="B340" s="163"/>
      <c r="C340" s="164"/>
    </row>
    <row r="341" ht="12.75" customHeight="1">
      <c r="B341" s="163"/>
      <c r="C341" s="164"/>
    </row>
    <row r="342" ht="12.75" customHeight="1">
      <c r="B342" s="163"/>
      <c r="C342" s="164"/>
    </row>
    <row r="343" ht="12.75" customHeight="1">
      <c r="B343" s="163"/>
      <c r="C343" s="164"/>
    </row>
    <row r="344" ht="12.75" customHeight="1">
      <c r="B344" s="163"/>
      <c r="C344" s="164"/>
    </row>
    <row r="345" ht="12.75" customHeight="1">
      <c r="B345" s="163"/>
      <c r="C345" s="164"/>
    </row>
    <row r="346" ht="12.75" customHeight="1">
      <c r="B346" s="163"/>
      <c r="C346" s="164"/>
    </row>
    <row r="347" ht="12.75" customHeight="1">
      <c r="B347" s="163"/>
      <c r="C347" s="164"/>
    </row>
    <row r="348" ht="12.75" customHeight="1">
      <c r="B348" s="163"/>
      <c r="C348" s="164"/>
    </row>
    <row r="349" ht="12.75" customHeight="1">
      <c r="B349" s="163"/>
      <c r="C349" s="164"/>
    </row>
    <row r="350" ht="12.75" customHeight="1">
      <c r="B350" s="163"/>
      <c r="C350" s="164"/>
    </row>
    <row r="351" ht="12.75" customHeight="1">
      <c r="B351" s="163"/>
      <c r="C351" s="164"/>
    </row>
    <row r="352" ht="12.75" customHeight="1">
      <c r="B352" s="163"/>
      <c r="C352" s="164"/>
    </row>
    <row r="353" ht="12.75" customHeight="1">
      <c r="B353" s="163"/>
      <c r="C353" s="164"/>
    </row>
    <row r="354" ht="12.75" customHeight="1">
      <c r="B354" s="163"/>
      <c r="C354" s="164"/>
    </row>
    <row r="355" ht="12.75" customHeight="1">
      <c r="B355" s="163"/>
      <c r="C355" s="164"/>
    </row>
    <row r="356" ht="12.75" customHeight="1">
      <c r="B356" s="163"/>
      <c r="C356" s="164"/>
    </row>
    <row r="357" ht="12.75" customHeight="1">
      <c r="B357" s="163"/>
      <c r="C357" s="164"/>
    </row>
    <row r="358" ht="12.75" customHeight="1">
      <c r="B358" s="163"/>
      <c r="C358" s="164"/>
    </row>
    <row r="359" ht="12.75" customHeight="1">
      <c r="B359" s="163"/>
      <c r="C359" s="164"/>
    </row>
    <row r="360" ht="12.75" customHeight="1">
      <c r="B360" s="163"/>
      <c r="C360" s="164"/>
    </row>
    <row r="361" ht="12.75" customHeight="1">
      <c r="B361" s="163"/>
      <c r="C361" s="164"/>
    </row>
    <row r="362" ht="12.75" customHeight="1">
      <c r="B362" s="163"/>
      <c r="C362" s="164"/>
    </row>
    <row r="363" ht="12.75" customHeight="1">
      <c r="B363" s="163"/>
      <c r="C363" s="164"/>
    </row>
    <row r="364" ht="12.75" customHeight="1">
      <c r="B364" s="163"/>
      <c r="C364" s="164"/>
    </row>
    <row r="365" ht="12.75" customHeight="1">
      <c r="B365" s="163"/>
      <c r="C365" s="164"/>
    </row>
    <row r="366" ht="12.75" customHeight="1">
      <c r="B366" s="163"/>
      <c r="C366" s="164"/>
    </row>
    <row r="367" ht="12.75" customHeight="1">
      <c r="B367" s="163"/>
      <c r="C367" s="164"/>
    </row>
    <row r="368" ht="12.75" customHeight="1">
      <c r="B368" s="163"/>
      <c r="C368" s="164"/>
    </row>
    <row r="369" ht="12.75" customHeight="1">
      <c r="B369" s="163"/>
      <c r="C369" s="164"/>
    </row>
    <row r="370" ht="12.75" customHeight="1">
      <c r="B370" s="163"/>
      <c r="C370" s="164"/>
    </row>
    <row r="371" ht="12.75" customHeight="1">
      <c r="B371" s="163"/>
      <c r="C371" s="164"/>
    </row>
    <row r="372" ht="12.75" customHeight="1">
      <c r="B372" s="163"/>
      <c r="C372" s="164"/>
    </row>
    <row r="373" ht="12.75" customHeight="1">
      <c r="B373" s="163"/>
      <c r="C373" s="164"/>
    </row>
    <row r="374" ht="12.75" customHeight="1">
      <c r="B374" s="163"/>
      <c r="C374" s="164"/>
    </row>
    <row r="375" ht="12.75" customHeight="1">
      <c r="B375" s="163"/>
      <c r="C375" s="164"/>
    </row>
    <row r="376" ht="12.75" customHeight="1">
      <c r="B376" s="163"/>
      <c r="C376" s="164"/>
    </row>
    <row r="377" ht="12.75" customHeight="1">
      <c r="B377" s="163"/>
      <c r="C377" s="164"/>
    </row>
    <row r="378" ht="12.75" customHeight="1">
      <c r="B378" s="163"/>
      <c r="C378" s="164"/>
    </row>
    <row r="379" ht="12.75" customHeight="1">
      <c r="B379" s="163"/>
      <c r="C379" s="164"/>
    </row>
    <row r="380" ht="12.75" customHeight="1">
      <c r="B380" s="163"/>
      <c r="C380" s="164"/>
    </row>
    <row r="381" ht="12.75" customHeight="1">
      <c r="B381" s="163"/>
      <c r="C381" s="164"/>
    </row>
    <row r="382" ht="12.75" customHeight="1">
      <c r="B382" s="163"/>
      <c r="C382" s="164"/>
    </row>
    <row r="383" ht="12.75" customHeight="1">
      <c r="B383" s="163"/>
      <c r="C383" s="164"/>
    </row>
    <row r="384" ht="12.75" customHeight="1">
      <c r="B384" s="163"/>
      <c r="C384" s="164"/>
    </row>
    <row r="385" ht="12.75" customHeight="1">
      <c r="B385" s="163"/>
      <c r="C385" s="164"/>
    </row>
    <row r="386" ht="12.75" customHeight="1">
      <c r="B386" s="163"/>
      <c r="C386" s="164"/>
    </row>
    <row r="387" ht="12.75" customHeight="1">
      <c r="B387" s="163"/>
      <c r="C387" s="164"/>
    </row>
    <row r="388" ht="12.75" customHeight="1">
      <c r="B388" s="163"/>
      <c r="C388" s="164"/>
    </row>
    <row r="389" ht="12.75" customHeight="1">
      <c r="B389" s="163"/>
      <c r="C389" s="164"/>
    </row>
    <row r="390" ht="12.75" customHeight="1">
      <c r="B390" s="163"/>
      <c r="C390" s="164"/>
    </row>
    <row r="391" ht="12.75" customHeight="1">
      <c r="B391" s="163"/>
      <c r="C391" s="164"/>
    </row>
    <row r="392" ht="12.75" customHeight="1">
      <c r="B392" s="163"/>
      <c r="C392" s="164"/>
    </row>
    <row r="393" ht="12.75" customHeight="1">
      <c r="B393" s="163"/>
      <c r="C393" s="164"/>
    </row>
    <row r="394" ht="12.75" customHeight="1">
      <c r="B394" s="163"/>
      <c r="C394" s="164"/>
    </row>
    <row r="395" ht="12.75" customHeight="1">
      <c r="B395" s="163"/>
      <c r="C395" s="164"/>
    </row>
    <row r="396" ht="12.75" customHeight="1">
      <c r="B396" s="163"/>
      <c r="C396" s="164"/>
    </row>
    <row r="397" ht="12.75" customHeight="1">
      <c r="B397" s="163"/>
      <c r="C397" s="164"/>
    </row>
    <row r="398" ht="12.75" customHeight="1">
      <c r="B398" s="163"/>
      <c r="C398" s="164"/>
    </row>
    <row r="399" ht="12.75" customHeight="1">
      <c r="B399" s="163"/>
      <c r="C399" s="164"/>
    </row>
    <row r="400" ht="12.75" customHeight="1">
      <c r="B400" s="163"/>
      <c r="C400" s="164"/>
    </row>
    <row r="401" ht="12.75" customHeight="1">
      <c r="B401" s="163"/>
      <c r="C401" s="164"/>
    </row>
    <row r="402" ht="12.75" customHeight="1">
      <c r="B402" s="163"/>
      <c r="C402" s="164"/>
    </row>
    <row r="403" ht="12.75" customHeight="1">
      <c r="B403" s="163"/>
      <c r="C403" s="164"/>
    </row>
    <row r="404" ht="12.75" customHeight="1">
      <c r="B404" s="163"/>
      <c r="C404" s="164"/>
    </row>
    <row r="405" ht="12.75" customHeight="1">
      <c r="B405" s="163"/>
      <c r="C405" s="164"/>
    </row>
    <row r="406" ht="12.75" customHeight="1">
      <c r="B406" s="163"/>
      <c r="C406" s="164"/>
    </row>
    <row r="407" ht="12.75" customHeight="1">
      <c r="B407" s="163"/>
      <c r="C407" s="164"/>
    </row>
    <row r="408" ht="12.75" customHeight="1">
      <c r="B408" s="163"/>
      <c r="C408" s="164"/>
    </row>
    <row r="409" ht="12.75" customHeight="1">
      <c r="B409" s="163"/>
      <c r="C409" s="164"/>
    </row>
    <row r="410" ht="12.75" customHeight="1">
      <c r="B410" s="163"/>
      <c r="C410" s="164"/>
    </row>
    <row r="411" ht="12.75" customHeight="1">
      <c r="B411" s="163"/>
      <c r="C411" s="164"/>
    </row>
    <row r="412" ht="12.75" customHeight="1">
      <c r="B412" s="163"/>
      <c r="C412" s="164"/>
    </row>
    <row r="413" ht="12.75" customHeight="1">
      <c r="B413" s="163"/>
      <c r="C413" s="164"/>
    </row>
    <row r="414" ht="12.75" customHeight="1">
      <c r="B414" s="163"/>
      <c r="C414" s="164"/>
    </row>
    <row r="415" ht="12.75" customHeight="1">
      <c r="B415" s="163"/>
      <c r="C415" s="164"/>
    </row>
    <row r="416" ht="12.75" customHeight="1">
      <c r="B416" s="163"/>
      <c r="C416" s="164"/>
    </row>
    <row r="417" ht="12.75" customHeight="1">
      <c r="B417" s="163"/>
      <c r="C417" s="164"/>
    </row>
    <row r="418" ht="12.75" customHeight="1">
      <c r="B418" s="163"/>
      <c r="C418" s="164"/>
    </row>
    <row r="419" ht="12.75" customHeight="1">
      <c r="B419" s="163"/>
      <c r="C419" s="164"/>
    </row>
    <row r="420" ht="12.75" customHeight="1">
      <c r="B420" s="163"/>
      <c r="C420" s="164"/>
    </row>
    <row r="421" ht="12.75" customHeight="1">
      <c r="B421" s="163"/>
      <c r="C421" s="164"/>
    </row>
    <row r="422" ht="12.75" customHeight="1">
      <c r="B422" s="163"/>
      <c r="C422" s="164"/>
    </row>
    <row r="423" ht="12.75" customHeight="1">
      <c r="B423" s="163"/>
      <c r="C423" s="164"/>
    </row>
    <row r="424" ht="12.75" customHeight="1">
      <c r="B424" s="163"/>
      <c r="C424" s="164"/>
    </row>
    <row r="425" ht="12.75" customHeight="1">
      <c r="B425" s="163"/>
      <c r="C425" s="164"/>
    </row>
    <row r="426" ht="12.75" customHeight="1">
      <c r="B426" s="163"/>
      <c r="C426" s="164"/>
    </row>
    <row r="427" ht="12.75" customHeight="1">
      <c r="B427" s="163"/>
      <c r="C427" s="164"/>
    </row>
    <row r="428" ht="12.75" customHeight="1">
      <c r="B428" s="163"/>
      <c r="C428" s="164"/>
    </row>
    <row r="429" ht="12.75" customHeight="1">
      <c r="B429" s="163"/>
      <c r="C429" s="164"/>
    </row>
    <row r="430" ht="12.75" customHeight="1">
      <c r="B430" s="163"/>
      <c r="C430" s="164"/>
    </row>
    <row r="431" ht="12.75" customHeight="1">
      <c r="B431" s="163"/>
      <c r="C431" s="164"/>
    </row>
    <row r="432" ht="12.75" customHeight="1">
      <c r="B432" s="163"/>
      <c r="C432" s="164"/>
    </row>
    <row r="433" ht="12.75" customHeight="1">
      <c r="B433" s="163"/>
      <c r="C433" s="164"/>
    </row>
    <row r="434" ht="12.75" customHeight="1">
      <c r="B434" s="163"/>
      <c r="C434" s="164"/>
    </row>
    <row r="435" ht="12.75" customHeight="1">
      <c r="B435" s="163"/>
      <c r="C435" s="164"/>
    </row>
    <row r="436" ht="12.75" customHeight="1">
      <c r="B436" s="163"/>
      <c r="C436" s="164"/>
    </row>
    <row r="437" ht="12.75" customHeight="1">
      <c r="B437" s="163"/>
      <c r="C437" s="164"/>
    </row>
    <row r="438" ht="12.75" customHeight="1">
      <c r="B438" s="163"/>
      <c r="C438" s="164"/>
    </row>
    <row r="439" ht="12.75" customHeight="1">
      <c r="B439" s="163"/>
      <c r="C439" s="164"/>
    </row>
    <row r="440" ht="12.75" customHeight="1">
      <c r="B440" s="163"/>
      <c r="C440" s="164"/>
    </row>
    <row r="441" ht="12.75" customHeight="1">
      <c r="B441" s="163"/>
      <c r="C441" s="164"/>
    </row>
    <row r="442" ht="12.75" customHeight="1">
      <c r="B442" s="163"/>
      <c r="C442" s="164"/>
    </row>
    <row r="443" ht="12.75" customHeight="1">
      <c r="B443" s="163"/>
      <c r="C443" s="164"/>
    </row>
    <row r="444" ht="12.75" customHeight="1">
      <c r="B444" s="163"/>
      <c r="C444" s="164"/>
    </row>
    <row r="445" ht="12.75" customHeight="1">
      <c r="B445" s="163"/>
      <c r="C445" s="164"/>
    </row>
    <row r="446" ht="12.75" customHeight="1">
      <c r="B446" s="163"/>
      <c r="C446" s="164"/>
    </row>
    <row r="447" ht="12.75" customHeight="1">
      <c r="B447" s="163"/>
      <c r="C447" s="164"/>
    </row>
    <row r="448" ht="12.75" customHeight="1">
      <c r="B448" s="163"/>
      <c r="C448" s="164"/>
    </row>
    <row r="449" ht="12.75" customHeight="1">
      <c r="B449" s="163"/>
      <c r="C449" s="164"/>
    </row>
    <row r="450" ht="12.75" customHeight="1">
      <c r="B450" s="163"/>
      <c r="C450" s="164"/>
    </row>
    <row r="451" ht="12.75" customHeight="1">
      <c r="B451" s="163"/>
      <c r="C451" s="164"/>
    </row>
    <row r="452" ht="12.75" customHeight="1">
      <c r="B452" s="163"/>
      <c r="C452" s="164"/>
    </row>
    <row r="453" ht="12.75" customHeight="1">
      <c r="B453" s="163"/>
      <c r="C453" s="164"/>
    </row>
    <row r="454" ht="12.75" customHeight="1">
      <c r="B454" s="163"/>
      <c r="C454" s="164"/>
    </row>
    <row r="455" ht="12.75" customHeight="1">
      <c r="B455" s="163"/>
      <c r="C455" s="164"/>
    </row>
    <row r="456" ht="12.75" customHeight="1">
      <c r="B456" s="163"/>
      <c r="C456" s="164"/>
    </row>
    <row r="457" ht="12.75" customHeight="1">
      <c r="B457" s="163"/>
      <c r="C457" s="164"/>
    </row>
    <row r="458" ht="12.75" customHeight="1">
      <c r="B458" s="163"/>
      <c r="C458" s="164"/>
    </row>
    <row r="459" ht="12.75" customHeight="1">
      <c r="B459" s="163"/>
      <c r="C459" s="164"/>
    </row>
    <row r="460" ht="12.75" customHeight="1">
      <c r="B460" s="163"/>
      <c r="C460" s="164"/>
    </row>
    <row r="461" ht="12.75" customHeight="1">
      <c r="B461" s="163"/>
      <c r="C461" s="164"/>
    </row>
    <row r="462" ht="12.75" customHeight="1">
      <c r="B462" s="163"/>
      <c r="C462" s="164"/>
    </row>
    <row r="463" ht="12.75" customHeight="1">
      <c r="B463" s="163"/>
      <c r="C463" s="164"/>
    </row>
    <row r="464" ht="12.75" customHeight="1">
      <c r="B464" s="163"/>
      <c r="C464" s="164"/>
    </row>
    <row r="465" ht="12.75" customHeight="1">
      <c r="B465" s="163"/>
      <c r="C465" s="164"/>
    </row>
    <row r="466" ht="12.75" customHeight="1">
      <c r="B466" s="163"/>
      <c r="C466" s="164"/>
    </row>
    <row r="467" ht="12.75" customHeight="1">
      <c r="B467" s="163"/>
      <c r="C467" s="164"/>
    </row>
    <row r="468" ht="12.75" customHeight="1">
      <c r="B468" s="163"/>
      <c r="C468" s="164"/>
    </row>
    <row r="469" ht="12.75" customHeight="1">
      <c r="B469" s="163"/>
      <c r="C469" s="164"/>
    </row>
    <row r="470" ht="12.75" customHeight="1">
      <c r="B470" s="163"/>
      <c r="C470" s="164"/>
    </row>
    <row r="471" ht="12.75" customHeight="1">
      <c r="B471" s="163"/>
      <c r="C471" s="164"/>
    </row>
    <row r="472" ht="12.75" customHeight="1">
      <c r="B472" s="163"/>
      <c r="C472" s="164"/>
    </row>
    <row r="473" ht="12.75" customHeight="1">
      <c r="B473" s="163"/>
      <c r="C473" s="164"/>
    </row>
    <row r="474" ht="12.75" customHeight="1">
      <c r="B474" s="163"/>
      <c r="C474" s="164"/>
    </row>
    <row r="475" ht="12.75" customHeight="1">
      <c r="B475" s="163"/>
      <c r="C475" s="164"/>
    </row>
    <row r="476" ht="12.75" customHeight="1">
      <c r="B476" s="163"/>
      <c r="C476" s="164"/>
    </row>
    <row r="477" ht="12.75" customHeight="1">
      <c r="B477" s="163"/>
      <c r="C477" s="164"/>
    </row>
    <row r="478" ht="12.75" customHeight="1">
      <c r="B478" s="163"/>
      <c r="C478" s="164"/>
    </row>
    <row r="479" ht="12.75" customHeight="1">
      <c r="B479" s="163"/>
      <c r="C479" s="164"/>
    </row>
    <row r="480" ht="12.75" customHeight="1">
      <c r="B480" s="163"/>
      <c r="C480" s="164"/>
    </row>
    <row r="481" ht="12.75" customHeight="1">
      <c r="B481" s="163"/>
      <c r="C481" s="164"/>
    </row>
    <row r="482" ht="12.75" customHeight="1">
      <c r="B482" s="163"/>
      <c r="C482" s="164"/>
    </row>
    <row r="483" ht="12.75" customHeight="1">
      <c r="B483" s="163"/>
      <c r="C483" s="164"/>
    </row>
    <row r="484" ht="12.75" customHeight="1">
      <c r="B484" s="163"/>
      <c r="C484" s="164"/>
    </row>
    <row r="485" ht="12.75" customHeight="1">
      <c r="B485" s="163"/>
      <c r="C485" s="164"/>
    </row>
    <row r="486" ht="12.75" customHeight="1">
      <c r="B486" s="163"/>
      <c r="C486" s="164"/>
    </row>
    <row r="487" ht="12.75" customHeight="1">
      <c r="B487" s="163"/>
      <c r="C487" s="164"/>
    </row>
    <row r="488" ht="12.75" customHeight="1">
      <c r="B488" s="163"/>
      <c r="C488" s="164"/>
    </row>
    <row r="489" ht="12.75" customHeight="1">
      <c r="B489" s="163"/>
      <c r="C489" s="164"/>
    </row>
    <row r="490" ht="12.75" customHeight="1">
      <c r="B490" s="163"/>
      <c r="C490" s="164"/>
    </row>
    <row r="491" ht="12.75" customHeight="1">
      <c r="B491" s="163"/>
      <c r="C491" s="164"/>
    </row>
    <row r="492" ht="12.75" customHeight="1">
      <c r="B492" s="163"/>
      <c r="C492" s="164"/>
    </row>
    <row r="493" ht="12.75" customHeight="1">
      <c r="B493" s="163"/>
      <c r="C493" s="164"/>
    </row>
    <row r="494" ht="12.75" customHeight="1">
      <c r="B494" s="163"/>
      <c r="C494" s="164"/>
    </row>
    <row r="495" ht="12.75" customHeight="1">
      <c r="B495" s="163"/>
      <c r="C495" s="164"/>
    </row>
    <row r="496" ht="12.75" customHeight="1">
      <c r="B496" s="163"/>
      <c r="C496" s="164"/>
    </row>
    <row r="497" ht="12.75" customHeight="1">
      <c r="B497" s="163"/>
      <c r="C497" s="164"/>
    </row>
    <row r="498" ht="12.75" customHeight="1">
      <c r="B498" s="163"/>
      <c r="C498" s="164"/>
    </row>
    <row r="499" ht="12.75" customHeight="1">
      <c r="B499" s="163"/>
      <c r="C499" s="164"/>
    </row>
    <row r="500" ht="12.75" customHeight="1">
      <c r="B500" s="163"/>
      <c r="C500" s="164"/>
    </row>
    <row r="501" ht="12.75" customHeight="1">
      <c r="B501" s="163"/>
      <c r="C501" s="164"/>
    </row>
    <row r="502" ht="12.75" customHeight="1">
      <c r="B502" s="163"/>
      <c r="C502" s="164"/>
    </row>
    <row r="503" ht="12.75" customHeight="1">
      <c r="B503" s="163"/>
      <c r="C503" s="164"/>
    </row>
    <row r="504" ht="12.75" customHeight="1">
      <c r="B504" s="163"/>
      <c r="C504" s="164"/>
    </row>
    <row r="505" ht="12.75" customHeight="1">
      <c r="B505" s="163"/>
      <c r="C505" s="164"/>
    </row>
    <row r="506" ht="12.75" customHeight="1">
      <c r="B506" s="163"/>
      <c r="C506" s="164"/>
    </row>
    <row r="507" ht="12.75" customHeight="1">
      <c r="B507" s="163"/>
      <c r="C507" s="164"/>
    </row>
    <row r="508" ht="12.75" customHeight="1">
      <c r="B508" s="163"/>
      <c r="C508" s="164"/>
    </row>
    <row r="509" ht="12.75" customHeight="1">
      <c r="B509" s="163"/>
      <c r="C509" s="164"/>
    </row>
    <row r="510" ht="12.75" customHeight="1">
      <c r="B510" s="163"/>
      <c r="C510" s="164"/>
    </row>
    <row r="511" ht="12.75" customHeight="1">
      <c r="B511" s="163"/>
      <c r="C511" s="164"/>
    </row>
    <row r="512" ht="12.75" customHeight="1">
      <c r="B512" s="163"/>
      <c r="C512" s="164"/>
    </row>
    <row r="513" ht="12.75" customHeight="1">
      <c r="B513" s="163"/>
      <c r="C513" s="164"/>
    </row>
    <row r="514" ht="12.75" customHeight="1">
      <c r="B514" s="163"/>
      <c r="C514" s="164"/>
    </row>
    <row r="515" ht="12.75" customHeight="1">
      <c r="B515" s="163"/>
      <c r="C515" s="164"/>
    </row>
    <row r="516" ht="12.75" customHeight="1">
      <c r="B516" s="163"/>
      <c r="C516" s="164"/>
    </row>
    <row r="517" ht="12.75" customHeight="1">
      <c r="B517" s="163"/>
      <c r="C517" s="164"/>
    </row>
    <row r="518" ht="12.75" customHeight="1">
      <c r="B518" s="163"/>
      <c r="C518" s="164"/>
    </row>
    <row r="519" ht="12.75" customHeight="1">
      <c r="B519" s="163"/>
      <c r="C519" s="164"/>
    </row>
    <row r="520" ht="12.75" customHeight="1">
      <c r="B520" s="163"/>
      <c r="C520" s="164"/>
    </row>
    <row r="521" ht="12.75" customHeight="1">
      <c r="B521" s="163"/>
      <c r="C521" s="164"/>
    </row>
    <row r="522" ht="12.75" customHeight="1">
      <c r="B522" s="163"/>
      <c r="C522" s="164"/>
    </row>
    <row r="523" ht="12.75" customHeight="1">
      <c r="B523" s="163"/>
      <c r="C523" s="164"/>
    </row>
    <row r="524" ht="12.75" customHeight="1">
      <c r="B524" s="163"/>
      <c r="C524" s="164"/>
    </row>
    <row r="525" ht="12.75" customHeight="1">
      <c r="B525" s="163"/>
      <c r="C525" s="164"/>
    </row>
    <row r="526" ht="12.75" customHeight="1">
      <c r="B526" s="163"/>
      <c r="C526" s="164"/>
    </row>
    <row r="527" ht="12.75" customHeight="1">
      <c r="B527" s="163"/>
      <c r="C527" s="164"/>
    </row>
    <row r="528" ht="12.75" customHeight="1">
      <c r="B528" s="163"/>
      <c r="C528" s="164"/>
    </row>
    <row r="529" ht="12.75" customHeight="1">
      <c r="B529" s="163"/>
      <c r="C529" s="164"/>
    </row>
    <row r="530" ht="12.75" customHeight="1">
      <c r="B530" s="163"/>
      <c r="C530" s="164"/>
    </row>
    <row r="531" ht="12.75" customHeight="1">
      <c r="B531" s="163"/>
      <c r="C531" s="164"/>
    </row>
    <row r="532" ht="12.75" customHeight="1">
      <c r="B532" s="163"/>
      <c r="C532" s="164"/>
    </row>
    <row r="533" ht="12.75" customHeight="1">
      <c r="B533" s="163"/>
      <c r="C533" s="164"/>
    </row>
    <row r="534" ht="12.75" customHeight="1">
      <c r="B534" s="163"/>
      <c r="C534" s="164"/>
    </row>
    <row r="535" ht="12.75" customHeight="1">
      <c r="B535" s="163"/>
      <c r="C535" s="164"/>
    </row>
    <row r="536" ht="12.75" customHeight="1">
      <c r="B536" s="163"/>
      <c r="C536" s="164"/>
    </row>
    <row r="537" ht="12.75" customHeight="1">
      <c r="B537" s="163"/>
      <c r="C537" s="164"/>
    </row>
    <row r="538" ht="12.75" customHeight="1">
      <c r="B538" s="163"/>
      <c r="C538" s="164"/>
    </row>
    <row r="539" ht="12.75" customHeight="1">
      <c r="B539" s="163"/>
      <c r="C539" s="164"/>
    </row>
    <row r="540" ht="12.75" customHeight="1">
      <c r="B540" s="163"/>
      <c r="C540" s="164"/>
    </row>
    <row r="541" ht="12.75" customHeight="1">
      <c r="B541" s="163"/>
      <c r="C541" s="164"/>
    </row>
    <row r="542" ht="12.75" customHeight="1">
      <c r="B542" s="163"/>
      <c r="C542" s="164"/>
    </row>
    <row r="543" ht="12.75" customHeight="1">
      <c r="B543" s="163"/>
      <c r="C543" s="164"/>
    </row>
    <row r="544" ht="12.75" customHeight="1">
      <c r="B544" s="163"/>
      <c r="C544" s="164"/>
    </row>
    <row r="545" ht="12.75" customHeight="1">
      <c r="B545" s="163"/>
      <c r="C545" s="164"/>
    </row>
    <row r="546" ht="12.75" customHeight="1">
      <c r="B546" s="163"/>
      <c r="C546" s="164"/>
    </row>
    <row r="547" ht="12.75" customHeight="1">
      <c r="B547" s="163"/>
      <c r="C547" s="164"/>
    </row>
    <row r="548" ht="12.75" customHeight="1">
      <c r="B548" s="163"/>
      <c r="C548" s="164"/>
    </row>
    <row r="549" ht="12.75" customHeight="1">
      <c r="B549" s="163"/>
      <c r="C549" s="164"/>
    </row>
    <row r="550" ht="12.75" customHeight="1">
      <c r="B550" s="163"/>
      <c r="C550" s="164"/>
    </row>
    <row r="551" ht="12.75" customHeight="1">
      <c r="B551" s="163"/>
      <c r="C551" s="164"/>
    </row>
    <row r="552" ht="12.75" customHeight="1">
      <c r="B552" s="163"/>
      <c r="C552" s="164"/>
    </row>
    <row r="553" ht="12.75" customHeight="1">
      <c r="B553" s="163"/>
      <c r="C553" s="164"/>
    </row>
    <row r="554" ht="12.75" customHeight="1">
      <c r="B554" s="163"/>
      <c r="C554" s="164"/>
    </row>
    <row r="555" ht="12.75" customHeight="1">
      <c r="B555" s="163"/>
      <c r="C555" s="164"/>
    </row>
    <row r="556" ht="12.75" customHeight="1">
      <c r="B556" s="163"/>
      <c r="C556" s="164"/>
    </row>
    <row r="557" ht="12.75" customHeight="1">
      <c r="B557" s="163"/>
      <c r="C557" s="164"/>
    </row>
    <row r="558" ht="12.75" customHeight="1">
      <c r="B558" s="163"/>
      <c r="C558" s="164"/>
    </row>
    <row r="559" ht="12.75" customHeight="1">
      <c r="B559" s="163"/>
      <c r="C559" s="164"/>
    </row>
    <row r="560" ht="12.75" customHeight="1">
      <c r="B560" s="163"/>
      <c r="C560" s="164"/>
    </row>
    <row r="561" ht="12.75" customHeight="1">
      <c r="B561" s="163"/>
      <c r="C561" s="164"/>
    </row>
    <row r="562" ht="12.75" customHeight="1">
      <c r="B562" s="163"/>
      <c r="C562" s="164"/>
    </row>
    <row r="563" ht="12.75" customHeight="1">
      <c r="B563" s="163"/>
      <c r="C563" s="164"/>
    </row>
    <row r="564" ht="12.75" customHeight="1">
      <c r="B564" s="163"/>
      <c r="C564" s="164"/>
    </row>
    <row r="565" ht="12.75" customHeight="1">
      <c r="B565" s="163"/>
      <c r="C565" s="164"/>
    </row>
    <row r="566" ht="12.75" customHeight="1">
      <c r="B566" s="163"/>
      <c r="C566" s="164"/>
    </row>
    <row r="567" ht="12.75" customHeight="1">
      <c r="B567" s="163"/>
      <c r="C567" s="164"/>
    </row>
    <row r="568" ht="12.75" customHeight="1">
      <c r="B568" s="163"/>
      <c r="C568" s="164"/>
    </row>
    <row r="569" ht="12.75" customHeight="1">
      <c r="B569" s="163"/>
      <c r="C569" s="164"/>
    </row>
    <row r="570" ht="12.75" customHeight="1">
      <c r="B570" s="163"/>
      <c r="C570" s="164"/>
    </row>
    <row r="571" ht="12.75" customHeight="1">
      <c r="B571" s="163"/>
      <c r="C571" s="164"/>
    </row>
    <row r="572" ht="12.75" customHeight="1">
      <c r="B572" s="163"/>
      <c r="C572" s="164"/>
    </row>
    <row r="573" ht="12.75" customHeight="1">
      <c r="B573" s="163"/>
      <c r="C573" s="164"/>
    </row>
    <row r="574" ht="12.75" customHeight="1">
      <c r="B574" s="163"/>
      <c r="C574" s="164"/>
    </row>
    <row r="575" ht="12.75" customHeight="1">
      <c r="B575" s="163"/>
      <c r="C575" s="164"/>
    </row>
    <row r="576" ht="12.75" customHeight="1">
      <c r="B576" s="163"/>
      <c r="C576" s="164"/>
    </row>
    <row r="577" ht="12.75" customHeight="1">
      <c r="B577" s="163"/>
      <c r="C577" s="164"/>
    </row>
    <row r="578" ht="12.75" customHeight="1">
      <c r="B578" s="163"/>
      <c r="C578" s="164"/>
    </row>
    <row r="579" ht="12.75" customHeight="1">
      <c r="B579" s="163"/>
      <c r="C579" s="164"/>
    </row>
    <row r="580" ht="12.75" customHeight="1">
      <c r="B580" s="163"/>
      <c r="C580" s="164"/>
    </row>
    <row r="581" ht="12.75" customHeight="1">
      <c r="B581" s="163"/>
      <c r="C581" s="164"/>
    </row>
    <row r="582" ht="12.75" customHeight="1">
      <c r="B582" s="163"/>
      <c r="C582" s="164"/>
    </row>
    <row r="583" ht="12.75" customHeight="1">
      <c r="B583" s="163"/>
      <c r="C583" s="164"/>
    </row>
    <row r="584" ht="12.75" customHeight="1">
      <c r="B584" s="163"/>
      <c r="C584" s="164"/>
    </row>
    <row r="585" ht="12.75" customHeight="1">
      <c r="B585" s="163"/>
      <c r="C585" s="164"/>
    </row>
    <row r="586" ht="12.75" customHeight="1">
      <c r="B586" s="163"/>
      <c r="C586" s="164"/>
    </row>
    <row r="587" ht="12.75" customHeight="1">
      <c r="B587" s="163"/>
      <c r="C587" s="164"/>
    </row>
    <row r="588" ht="12.75" customHeight="1">
      <c r="B588" s="163"/>
      <c r="C588" s="164"/>
    </row>
    <row r="589" ht="12.75" customHeight="1">
      <c r="B589" s="163"/>
      <c r="C589" s="164"/>
    </row>
    <row r="590" ht="12.75" customHeight="1">
      <c r="B590" s="163"/>
      <c r="C590" s="164"/>
    </row>
    <row r="591" ht="12.75" customHeight="1">
      <c r="B591" s="163"/>
      <c r="C591" s="164"/>
    </row>
    <row r="592" ht="12.75" customHeight="1">
      <c r="B592" s="163"/>
      <c r="C592" s="164"/>
    </row>
    <row r="593" ht="12.75" customHeight="1">
      <c r="B593" s="163"/>
      <c r="C593" s="164"/>
    </row>
    <row r="594" ht="12.75" customHeight="1">
      <c r="B594" s="163"/>
      <c r="C594" s="164"/>
    </row>
    <row r="595" ht="12.75" customHeight="1">
      <c r="B595" s="163"/>
      <c r="C595" s="164"/>
    </row>
    <row r="596" ht="12.75" customHeight="1">
      <c r="B596" s="163"/>
      <c r="C596" s="164"/>
    </row>
    <row r="597" ht="12.75" customHeight="1">
      <c r="B597" s="163"/>
      <c r="C597" s="164"/>
    </row>
    <row r="598" ht="12.75" customHeight="1">
      <c r="B598" s="163"/>
      <c r="C598" s="164"/>
    </row>
    <row r="599" ht="12.75" customHeight="1">
      <c r="B599" s="163"/>
      <c r="C599" s="164"/>
    </row>
    <row r="600" ht="12.75" customHeight="1">
      <c r="B600" s="163"/>
      <c r="C600" s="164"/>
    </row>
    <row r="601" ht="12.75" customHeight="1">
      <c r="B601" s="163"/>
      <c r="C601" s="164"/>
    </row>
    <row r="602" ht="12.75" customHeight="1">
      <c r="B602" s="163"/>
      <c r="C602" s="164"/>
    </row>
    <row r="603" ht="12.75" customHeight="1">
      <c r="B603" s="163"/>
      <c r="C603" s="164"/>
    </row>
    <row r="604" ht="12.75" customHeight="1">
      <c r="B604" s="163"/>
      <c r="C604" s="164"/>
    </row>
    <row r="605" ht="12.75" customHeight="1">
      <c r="B605" s="163"/>
      <c r="C605" s="164"/>
    </row>
    <row r="606" ht="12.75" customHeight="1">
      <c r="B606" s="163"/>
      <c r="C606" s="164"/>
    </row>
    <row r="607" ht="12.75" customHeight="1">
      <c r="B607" s="163"/>
      <c r="C607" s="164"/>
    </row>
    <row r="608" ht="12.75" customHeight="1">
      <c r="B608" s="163"/>
      <c r="C608" s="164"/>
    </row>
    <row r="609" ht="12.75" customHeight="1">
      <c r="B609" s="163"/>
      <c r="C609" s="164"/>
    </row>
    <row r="610" ht="12.75" customHeight="1">
      <c r="B610" s="163"/>
      <c r="C610" s="164"/>
    </row>
    <row r="611" ht="12.75" customHeight="1">
      <c r="B611" s="163"/>
      <c r="C611" s="164"/>
    </row>
    <row r="612" ht="12.75" customHeight="1">
      <c r="B612" s="163"/>
      <c r="C612" s="164"/>
    </row>
    <row r="613" ht="12.75" customHeight="1">
      <c r="B613" s="163"/>
      <c r="C613" s="164"/>
    </row>
    <row r="614" ht="12.75" customHeight="1">
      <c r="B614" s="163"/>
      <c r="C614" s="164"/>
    </row>
    <row r="615" ht="12.75" customHeight="1">
      <c r="B615" s="163"/>
      <c r="C615" s="164"/>
    </row>
    <row r="616" ht="12.75" customHeight="1">
      <c r="B616" s="163"/>
      <c r="C616" s="164"/>
    </row>
    <row r="617" ht="12.75" customHeight="1">
      <c r="B617" s="163"/>
      <c r="C617" s="164"/>
    </row>
    <row r="618" ht="12.75" customHeight="1">
      <c r="B618" s="163"/>
      <c r="C618" s="164"/>
    </row>
    <row r="619" ht="12.75" customHeight="1">
      <c r="B619" s="163"/>
      <c r="C619" s="164"/>
    </row>
    <row r="620" ht="12.75" customHeight="1">
      <c r="B620" s="163"/>
      <c r="C620" s="164"/>
    </row>
    <row r="621" ht="12.75" customHeight="1">
      <c r="B621" s="163"/>
      <c r="C621" s="164"/>
    </row>
    <row r="622" ht="12.75" customHeight="1">
      <c r="B622" s="163"/>
      <c r="C622" s="164"/>
    </row>
    <row r="623" ht="12.75" customHeight="1">
      <c r="B623" s="163"/>
      <c r="C623" s="164"/>
    </row>
    <row r="624" ht="12.75" customHeight="1">
      <c r="B624" s="163"/>
      <c r="C624" s="164"/>
    </row>
    <row r="625" ht="12.75" customHeight="1">
      <c r="B625" s="163"/>
      <c r="C625" s="164"/>
    </row>
    <row r="626" ht="12.75" customHeight="1">
      <c r="B626" s="163"/>
      <c r="C626" s="164"/>
    </row>
    <row r="627" ht="12.75" customHeight="1">
      <c r="B627" s="163"/>
      <c r="C627" s="164"/>
    </row>
    <row r="628" ht="12.75" customHeight="1">
      <c r="B628" s="163"/>
      <c r="C628" s="164"/>
    </row>
    <row r="629" ht="12.75" customHeight="1">
      <c r="B629" s="163"/>
      <c r="C629" s="164"/>
    </row>
    <row r="630" ht="12.75" customHeight="1">
      <c r="B630" s="163"/>
      <c r="C630" s="164"/>
    </row>
    <row r="631" ht="12.75" customHeight="1">
      <c r="B631" s="163"/>
      <c r="C631" s="164"/>
    </row>
    <row r="632" ht="12.75" customHeight="1">
      <c r="B632" s="163"/>
      <c r="C632" s="164"/>
    </row>
    <row r="633" ht="12.75" customHeight="1">
      <c r="B633" s="163"/>
      <c r="C633" s="164"/>
    </row>
    <row r="634" ht="12.75" customHeight="1">
      <c r="B634" s="163"/>
      <c r="C634" s="164"/>
    </row>
    <row r="635" ht="12.75" customHeight="1">
      <c r="B635" s="163"/>
      <c r="C635" s="164"/>
    </row>
    <row r="636" ht="12.75" customHeight="1">
      <c r="B636" s="163"/>
      <c r="C636" s="164"/>
    </row>
    <row r="637" ht="12.75" customHeight="1">
      <c r="B637" s="163"/>
      <c r="C637" s="164"/>
    </row>
    <row r="638" ht="12.75" customHeight="1">
      <c r="B638" s="163"/>
      <c r="C638" s="164"/>
    </row>
    <row r="639" ht="12.75" customHeight="1">
      <c r="B639" s="163"/>
      <c r="C639" s="164"/>
    </row>
    <row r="640" ht="12.75" customHeight="1">
      <c r="B640" s="163"/>
      <c r="C640" s="164"/>
    </row>
    <row r="641" ht="12.75" customHeight="1">
      <c r="B641" s="163"/>
      <c r="C641" s="164"/>
    </row>
    <row r="642" ht="12.75" customHeight="1">
      <c r="B642" s="163"/>
      <c r="C642" s="164"/>
    </row>
    <row r="643" ht="12.75" customHeight="1">
      <c r="B643" s="163"/>
      <c r="C643" s="164"/>
    </row>
    <row r="644" ht="12.75" customHeight="1">
      <c r="B644" s="163"/>
      <c r="C644" s="164"/>
    </row>
    <row r="645" ht="12.75" customHeight="1">
      <c r="B645" s="163"/>
      <c r="C645" s="164"/>
    </row>
    <row r="646" ht="12.75" customHeight="1">
      <c r="B646" s="163"/>
      <c r="C646" s="164"/>
    </row>
    <row r="647" ht="12.75" customHeight="1">
      <c r="B647" s="163"/>
      <c r="C647" s="164"/>
    </row>
    <row r="648" ht="12.75" customHeight="1">
      <c r="B648" s="163"/>
      <c r="C648" s="164"/>
    </row>
    <row r="649" ht="12.75" customHeight="1">
      <c r="B649" s="163"/>
      <c r="C649" s="164"/>
    </row>
    <row r="650" ht="12.75" customHeight="1">
      <c r="B650" s="163"/>
      <c r="C650" s="164"/>
    </row>
    <row r="651" ht="12.75" customHeight="1">
      <c r="B651" s="163"/>
      <c r="C651" s="164"/>
    </row>
    <row r="652" ht="12.75" customHeight="1">
      <c r="B652" s="163"/>
      <c r="C652" s="164"/>
    </row>
    <row r="653" ht="12.75" customHeight="1">
      <c r="B653" s="163"/>
      <c r="C653" s="164"/>
    </row>
    <row r="654" ht="12.75" customHeight="1">
      <c r="B654" s="163"/>
      <c r="C654" s="164"/>
    </row>
    <row r="655" ht="12.75" customHeight="1">
      <c r="B655" s="163"/>
      <c r="C655" s="164"/>
    </row>
    <row r="656" ht="12.75" customHeight="1">
      <c r="B656" s="163"/>
      <c r="C656" s="164"/>
    </row>
    <row r="657" ht="12.75" customHeight="1">
      <c r="B657" s="163"/>
      <c r="C657" s="164"/>
    </row>
    <row r="658" ht="12.75" customHeight="1">
      <c r="B658" s="163"/>
      <c r="C658" s="164"/>
    </row>
    <row r="659" ht="12.75" customHeight="1">
      <c r="B659" s="163"/>
      <c r="C659" s="164"/>
    </row>
    <row r="660" ht="12.75" customHeight="1">
      <c r="B660" s="163"/>
      <c r="C660" s="164"/>
    </row>
    <row r="661" ht="12.75" customHeight="1">
      <c r="B661" s="163"/>
      <c r="C661" s="164"/>
    </row>
    <row r="662" ht="12.75" customHeight="1">
      <c r="B662" s="163"/>
      <c r="C662" s="164"/>
    </row>
    <row r="663" ht="12.75" customHeight="1">
      <c r="B663" s="163"/>
      <c r="C663" s="164"/>
    </row>
    <row r="664" ht="12.75" customHeight="1">
      <c r="B664" s="163"/>
      <c r="C664" s="164"/>
    </row>
    <row r="665" ht="12.75" customHeight="1">
      <c r="B665" s="163"/>
      <c r="C665" s="164"/>
    </row>
    <row r="666" ht="12.75" customHeight="1">
      <c r="B666" s="163"/>
      <c r="C666" s="164"/>
    </row>
    <row r="667" ht="12.75" customHeight="1">
      <c r="B667" s="163"/>
      <c r="C667" s="164"/>
    </row>
    <row r="668" ht="12.75" customHeight="1">
      <c r="B668" s="163"/>
      <c r="C668" s="164"/>
    </row>
    <row r="669" ht="12.75" customHeight="1">
      <c r="B669" s="163"/>
      <c r="C669" s="164"/>
    </row>
    <row r="670" ht="12.75" customHeight="1">
      <c r="B670" s="163"/>
      <c r="C670" s="164"/>
    </row>
    <row r="671" ht="12.75" customHeight="1">
      <c r="B671" s="163"/>
      <c r="C671" s="164"/>
    </row>
    <row r="672" ht="12.75" customHeight="1">
      <c r="B672" s="163"/>
      <c r="C672" s="164"/>
    </row>
    <row r="673" ht="12.75" customHeight="1">
      <c r="B673" s="163"/>
      <c r="C673" s="164"/>
    </row>
    <row r="674" ht="12.75" customHeight="1">
      <c r="B674" s="163"/>
      <c r="C674" s="164"/>
    </row>
    <row r="675" ht="12.75" customHeight="1">
      <c r="B675" s="163"/>
      <c r="C675" s="164"/>
    </row>
    <row r="676" ht="12.75" customHeight="1">
      <c r="B676" s="163"/>
      <c r="C676" s="164"/>
    </row>
    <row r="677" ht="12.75" customHeight="1">
      <c r="B677" s="163"/>
      <c r="C677" s="164"/>
    </row>
    <row r="678" ht="12.75" customHeight="1">
      <c r="B678" s="163"/>
      <c r="C678" s="164"/>
    </row>
    <row r="679" ht="12.75" customHeight="1">
      <c r="B679" s="163"/>
      <c r="C679" s="164"/>
    </row>
    <row r="680" ht="12.75" customHeight="1">
      <c r="B680" s="163"/>
      <c r="C680" s="164"/>
    </row>
    <row r="681" ht="12.75" customHeight="1">
      <c r="B681" s="163"/>
      <c r="C681" s="164"/>
    </row>
    <row r="682" ht="12.75" customHeight="1">
      <c r="B682" s="163"/>
      <c r="C682" s="164"/>
    </row>
    <row r="683" ht="12.75" customHeight="1">
      <c r="B683" s="163"/>
      <c r="C683" s="164"/>
    </row>
    <row r="684" ht="12.75" customHeight="1">
      <c r="B684" s="163"/>
      <c r="C684" s="164"/>
    </row>
    <row r="685" ht="12.75" customHeight="1">
      <c r="B685" s="163"/>
      <c r="C685" s="164"/>
    </row>
    <row r="686" ht="12.75" customHeight="1">
      <c r="B686" s="163"/>
      <c r="C686" s="164"/>
    </row>
    <row r="687" ht="12.75" customHeight="1">
      <c r="B687" s="163"/>
      <c r="C687" s="164"/>
    </row>
    <row r="688" ht="12.75" customHeight="1">
      <c r="B688" s="163"/>
      <c r="C688" s="164"/>
    </row>
    <row r="689" ht="12.75" customHeight="1">
      <c r="B689" s="163"/>
      <c r="C689" s="164"/>
    </row>
    <row r="690" ht="12.75" customHeight="1">
      <c r="B690" s="163"/>
      <c r="C690" s="164"/>
    </row>
    <row r="691" ht="12.75" customHeight="1">
      <c r="B691" s="163"/>
      <c r="C691" s="164"/>
    </row>
    <row r="692" ht="12.75" customHeight="1">
      <c r="B692" s="163"/>
      <c r="C692" s="164"/>
    </row>
    <row r="693" ht="12.75" customHeight="1">
      <c r="B693" s="163"/>
      <c r="C693" s="164"/>
    </row>
    <row r="694" ht="12.75" customHeight="1">
      <c r="B694" s="163"/>
      <c r="C694" s="164"/>
    </row>
    <row r="695" ht="12.75" customHeight="1">
      <c r="B695" s="163"/>
      <c r="C695" s="164"/>
    </row>
    <row r="696" ht="12.75" customHeight="1">
      <c r="B696" s="163"/>
      <c r="C696" s="164"/>
    </row>
    <row r="697" ht="12.75" customHeight="1">
      <c r="B697" s="163"/>
      <c r="C697" s="164"/>
    </row>
    <row r="698" ht="12.75" customHeight="1">
      <c r="B698" s="163"/>
      <c r="C698" s="164"/>
    </row>
    <row r="699" ht="12.75" customHeight="1">
      <c r="B699" s="163"/>
      <c r="C699" s="164"/>
    </row>
    <row r="700" ht="12.75" customHeight="1">
      <c r="B700" s="163"/>
      <c r="C700" s="164"/>
    </row>
    <row r="701" ht="12.75" customHeight="1">
      <c r="B701" s="163"/>
      <c r="C701" s="164"/>
    </row>
    <row r="702" ht="12.75" customHeight="1">
      <c r="B702" s="163"/>
      <c r="C702" s="164"/>
    </row>
    <row r="703" ht="12.75" customHeight="1">
      <c r="B703" s="163"/>
      <c r="C703" s="164"/>
    </row>
    <row r="704" ht="12.75" customHeight="1">
      <c r="B704" s="163"/>
      <c r="C704" s="164"/>
    </row>
    <row r="705" ht="12.75" customHeight="1">
      <c r="B705" s="163"/>
      <c r="C705" s="164"/>
    </row>
    <row r="706" ht="12.75" customHeight="1">
      <c r="B706" s="163"/>
      <c r="C706" s="164"/>
    </row>
    <row r="707" ht="12.75" customHeight="1">
      <c r="B707" s="163"/>
      <c r="C707" s="164"/>
    </row>
    <row r="708" ht="12.75" customHeight="1">
      <c r="B708" s="163"/>
      <c r="C708" s="164"/>
    </row>
    <row r="709" ht="12.75" customHeight="1">
      <c r="B709" s="163"/>
      <c r="C709" s="164"/>
    </row>
    <row r="710" ht="12.75" customHeight="1">
      <c r="B710" s="163"/>
      <c r="C710" s="164"/>
    </row>
    <row r="711" ht="12.75" customHeight="1">
      <c r="B711" s="163"/>
      <c r="C711" s="164"/>
    </row>
    <row r="712" ht="12.75" customHeight="1">
      <c r="B712" s="163"/>
      <c r="C712" s="164"/>
    </row>
    <row r="713" ht="12.75" customHeight="1">
      <c r="B713" s="163"/>
      <c r="C713" s="164"/>
    </row>
    <row r="714" ht="12.75" customHeight="1">
      <c r="B714" s="163"/>
      <c r="C714" s="164"/>
    </row>
    <row r="715" ht="12.75" customHeight="1">
      <c r="B715" s="163"/>
      <c r="C715" s="164"/>
    </row>
    <row r="716" ht="12.75" customHeight="1">
      <c r="B716" s="163"/>
      <c r="C716" s="164"/>
    </row>
    <row r="717" ht="12.75" customHeight="1">
      <c r="B717" s="163"/>
      <c r="C717" s="164"/>
    </row>
    <row r="718" ht="12.75" customHeight="1">
      <c r="B718" s="163"/>
      <c r="C718" s="164"/>
    </row>
    <row r="719" ht="12.75" customHeight="1">
      <c r="B719" s="163"/>
      <c r="C719" s="164"/>
    </row>
    <row r="720" ht="12.75" customHeight="1">
      <c r="B720" s="163"/>
      <c r="C720" s="164"/>
    </row>
    <row r="721" ht="12.75" customHeight="1">
      <c r="B721" s="163"/>
      <c r="C721" s="164"/>
    </row>
    <row r="722" ht="12.75" customHeight="1">
      <c r="B722" s="163"/>
      <c r="C722" s="164"/>
    </row>
    <row r="723" ht="12.75" customHeight="1">
      <c r="B723" s="163"/>
      <c r="C723" s="164"/>
    </row>
    <row r="724" ht="12.75" customHeight="1">
      <c r="B724" s="163"/>
      <c r="C724" s="164"/>
    </row>
    <row r="725" ht="12.75" customHeight="1">
      <c r="B725" s="163"/>
      <c r="C725" s="164"/>
    </row>
    <row r="726" ht="12.75" customHeight="1">
      <c r="B726" s="163"/>
      <c r="C726" s="164"/>
    </row>
    <row r="727" ht="12.75" customHeight="1">
      <c r="B727" s="163"/>
      <c r="C727" s="164"/>
    </row>
    <row r="728" ht="12.75" customHeight="1">
      <c r="B728" s="163"/>
      <c r="C728" s="164"/>
    </row>
    <row r="729" ht="12.75" customHeight="1">
      <c r="B729" s="163"/>
      <c r="C729" s="164"/>
    </row>
    <row r="730" ht="12.75" customHeight="1">
      <c r="B730" s="163"/>
      <c r="C730" s="164"/>
    </row>
    <row r="731" ht="12.75" customHeight="1">
      <c r="B731" s="163"/>
      <c r="C731" s="164"/>
    </row>
    <row r="732" ht="12.75" customHeight="1">
      <c r="B732" s="163"/>
      <c r="C732" s="164"/>
    </row>
    <row r="733" ht="12.75" customHeight="1">
      <c r="B733" s="163"/>
      <c r="C733" s="164"/>
    </row>
    <row r="734" ht="12.75" customHeight="1">
      <c r="B734" s="163"/>
      <c r="C734" s="164"/>
    </row>
    <row r="735" ht="12.75" customHeight="1">
      <c r="B735" s="163"/>
      <c r="C735" s="164"/>
    </row>
    <row r="736" ht="12.75" customHeight="1">
      <c r="B736" s="163"/>
      <c r="C736" s="164"/>
    </row>
    <row r="737" ht="12.75" customHeight="1">
      <c r="B737" s="163"/>
      <c r="C737" s="164"/>
    </row>
    <row r="738" ht="12.75" customHeight="1">
      <c r="B738" s="163"/>
      <c r="C738" s="164"/>
    </row>
    <row r="739" ht="12.75" customHeight="1">
      <c r="B739" s="163"/>
      <c r="C739" s="164"/>
    </row>
    <row r="740" ht="12.75" customHeight="1">
      <c r="B740" s="163"/>
      <c r="C740" s="164"/>
    </row>
    <row r="741" ht="12.75" customHeight="1">
      <c r="B741" s="163"/>
      <c r="C741" s="164"/>
    </row>
    <row r="742" ht="12.75" customHeight="1">
      <c r="B742" s="163"/>
      <c r="C742" s="164"/>
    </row>
    <row r="743" ht="12.75" customHeight="1">
      <c r="B743" s="163"/>
      <c r="C743" s="164"/>
    </row>
    <row r="744" ht="12.75" customHeight="1">
      <c r="B744" s="163"/>
      <c r="C744" s="164"/>
    </row>
    <row r="745" ht="12.75" customHeight="1">
      <c r="B745" s="163"/>
      <c r="C745" s="164"/>
    </row>
    <row r="746" ht="12.75" customHeight="1">
      <c r="B746" s="163"/>
      <c r="C746" s="164"/>
    </row>
    <row r="747" ht="12.75" customHeight="1">
      <c r="B747" s="163"/>
      <c r="C747" s="164"/>
    </row>
    <row r="748" ht="12.75" customHeight="1">
      <c r="B748" s="163"/>
      <c r="C748" s="164"/>
    </row>
    <row r="749" ht="12.75" customHeight="1">
      <c r="B749" s="163"/>
      <c r="C749" s="164"/>
    </row>
    <row r="750" ht="12.75" customHeight="1">
      <c r="B750" s="163"/>
      <c r="C750" s="164"/>
    </row>
    <row r="751" ht="12.75" customHeight="1">
      <c r="B751" s="163"/>
      <c r="C751" s="164"/>
    </row>
    <row r="752" ht="12.75" customHeight="1">
      <c r="B752" s="163"/>
      <c r="C752" s="164"/>
    </row>
    <row r="753" ht="12.75" customHeight="1">
      <c r="B753" s="163"/>
      <c r="C753" s="164"/>
    </row>
    <row r="754" ht="12.75" customHeight="1">
      <c r="B754" s="163"/>
      <c r="C754" s="164"/>
    </row>
    <row r="755" ht="12.75" customHeight="1">
      <c r="B755" s="163"/>
      <c r="C755" s="164"/>
    </row>
    <row r="756" ht="12.75" customHeight="1">
      <c r="B756" s="163"/>
      <c r="C756" s="164"/>
    </row>
    <row r="757" ht="12.75" customHeight="1">
      <c r="B757" s="163"/>
      <c r="C757" s="164"/>
    </row>
    <row r="758" ht="12.75" customHeight="1">
      <c r="B758" s="163"/>
      <c r="C758" s="164"/>
    </row>
    <row r="759" ht="12.75" customHeight="1">
      <c r="B759" s="163"/>
      <c r="C759" s="164"/>
    </row>
    <row r="760" ht="12.75" customHeight="1">
      <c r="B760" s="163"/>
      <c r="C760" s="164"/>
    </row>
    <row r="761" ht="12.75" customHeight="1">
      <c r="B761" s="163"/>
      <c r="C761" s="164"/>
    </row>
    <row r="762" ht="12.75" customHeight="1">
      <c r="B762" s="163"/>
      <c r="C762" s="164"/>
    </row>
    <row r="763" ht="12.75" customHeight="1">
      <c r="B763" s="163"/>
      <c r="C763" s="164"/>
    </row>
    <row r="764" ht="12.75" customHeight="1">
      <c r="B764" s="163"/>
      <c r="C764" s="164"/>
    </row>
    <row r="765" ht="12.75" customHeight="1">
      <c r="B765" s="163"/>
      <c r="C765" s="164"/>
    </row>
    <row r="766" ht="12.75" customHeight="1">
      <c r="B766" s="163"/>
      <c r="C766" s="164"/>
    </row>
    <row r="767" ht="12.75" customHeight="1">
      <c r="B767" s="163"/>
      <c r="C767" s="164"/>
    </row>
    <row r="768" ht="12.75" customHeight="1">
      <c r="B768" s="163"/>
      <c r="C768" s="164"/>
    </row>
    <row r="769" ht="12.75" customHeight="1">
      <c r="B769" s="163"/>
      <c r="C769" s="164"/>
    </row>
    <row r="770" ht="12.75" customHeight="1">
      <c r="B770" s="163"/>
      <c r="C770" s="164"/>
    </row>
    <row r="771" ht="12.75" customHeight="1">
      <c r="B771" s="163"/>
      <c r="C771" s="164"/>
    </row>
    <row r="772" ht="12.75" customHeight="1">
      <c r="B772" s="163"/>
      <c r="C772" s="164"/>
    </row>
    <row r="773" ht="12.75" customHeight="1">
      <c r="B773" s="163"/>
      <c r="C773" s="164"/>
    </row>
    <row r="774" ht="12.75" customHeight="1">
      <c r="B774" s="163"/>
      <c r="C774" s="164"/>
    </row>
    <row r="775" ht="12.75" customHeight="1">
      <c r="B775" s="163"/>
      <c r="C775" s="164"/>
    </row>
    <row r="776" ht="12.75" customHeight="1">
      <c r="B776" s="163"/>
      <c r="C776" s="164"/>
    </row>
    <row r="777" ht="12.75" customHeight="1">
      <c r="B777" s="163"/>
      <c r="C777" s="164"/>
    </row>
    <row r="778" ht="12.75" customHeight="1">
      <c r="B778" s="163"/>
      <c r="C778" s="164"/>
    </row>
    <row r="779" ht="12.75" customHeight="1">
      <c r="B779" s="163"/>
      <c r="C779" s="164"/>
    </row>
    <row r="780" ht="12.75" customHeight="1">
      <c r="B780" s="163"/>
      <c r="C780" s="164"/>
    </row>
    <row r="781" ht="12.75" customHeight="1">
      <c r="B781" s="163"/>
      <c r="C781" s="164"/>
    </row>
    <row r="782" ht="12.75" customHeight="1">
      <c r="B782" s="163"/>
      <c r="C782" s="164"/>
    </row>
    <row r="783" ht="12.75" customHeight="1">
      <c r="B783" s="163"/>
      <c r="C783" s="164"/>
    </row>
    <row r="784" ht="12.75" customHeight="1">
      <c r="B784" s="163"/>
      <c r="C784" s="164"/>
    </row>
    <row r="785" ht="12.75" customHeight="1">
      <c r="B785" s="163"/>
      <c r="C785" s="164"/>
    </row>
    <row r="786" ht="12.75" customHeight="1">
      <c r="B786" s="163"/>
      <c r="C786" s="164"/>
    </row>
    <row r="787" ht="12.75" customHeight="1">
      <c r="B787" s="163"/>
      <c r="C787" s="164"/>
    </row>
    <row r="788" ht="12.75" customHeight="1">
      <c r="B788" s="163"/>
      <c r="C788" s="164"/>
    </row>
    <row r="789" ht="12.75" customHeight="1">
      <c r="B789" s="163"/>
      <c r="C789" s="164"/>
    </row>
    <row r="790" ht="12.75" customHeight="1">
      <c r="B790" s="163"/>
      <c r="C790" s="164"/>
    </row>
    <row r="791" ht="12.75" customHeight="1">
      <c r="B791" s="163"/>
      <c r="C791" s="164"/>
    </row>
    <row r="792" ht="12.75" customHeight="1">
      <c r="B792" s="163"/>
      <c r="C792" s="164"/>
    </row>
    <row r="793" ht="12.75" customHeight="1">
      <c r="B793" s="163"/>
      <c r="C793" s="164"/>
    </row>
    <row r="794" ht="12.75" customHeight="1">
      <c r="B794" s="163"/>
      <c r="C794" s="164"/>
    </row>
    <row r="795" ht="12.75" customHeight="1">
      <c r="B795" s="163"/>
      <c r="C795" s="164"/>
    </row>
    <row r="796" ht="12.75" customHeight="1">
      <c r="B796" s="163"/>
      <c r="C796" s="164"/>
    </row>
    <row r="797" ht="12.75" customHeight="1">
      <c r="B797" s="163"/>
      <c r="C797" s="164"/>
    </row>
    <row r="798" ht="12.75" customHeight="1">
      <c r="B798" s="163"/>
      <c r="C798" s="164"/>
    </row>
    <row r="799" ht="12.75" customHeight="1">
      <c r="B799" s="163"/>
      <c r="C799" s="164"/>
    </row>
    <row r="800" ht="12.75" customHeight="1">
      <c r="B800" s="163"/>
      <c r="C800" s="164"/>
    </row>
    <row r="801" ht="12.75" customHeight="1">
      <c r="B801" s="163"/>
      <c r="C801" s="164"/>
    </row>
    <row r="802" ht="12.75" customHeight="1">
      <c r="B802" s="163"/>
      <c r="C802" s="164"/>
    </row>
    <row r="803" ht="12.75" customHeight="1">
      <c r="B803" s="163"/>
      <c r="C803" s="164"/>
    </row>
    <row r="804" ht="12.75" customHeight="1">
      <c r="B804" s="163"/>
      <c r="C804" s="164"/>
    </row>
    <row r="805" ht="12.75" customHeight="1">
      <c r="B805" s="163"/>
      <c r="C805" s="164"/>
    </row>
    <row r="806" ht="12.75" customHeight="1">
      <c r="B806" s="163"/>
      <c r="C806" s="164"/>
    </row>
    <row r="807" ht="12.75" customHeight="1">
      <c r="B807" s="163"/>
      <c r="C807" s="164"/>
    </row>
    <row r="808" ht="12.75" customHeight="1">
      <c r="B808" s="163"/>
      <c r="C808" s="164"/>
    </row>
    <row r="809" ht="12.75" customHeight="1">
      <c r="B809" s="163"/>
      <c r="C809" s="164"/>
    </row>
    <row r="810" ht="12.75" customHeight="1">
      <c r="B810" s="163"/>
      <c r="C810" s="164"/>
    </row>
    <row r="811" ht="12.75" customHeight="1">
      <c r="B811" s="163"/>
      <c r="C811" s="164"/>
    </row>
    <row r="812" ht="12.75" customHeight="1">
      <c r="B812" s="163"/>
      <c r="C812" s="164"/>
    </row>
    <row r="813" ht="12.75" customHeight="1">
      <c r="B813" s="163"/>
      <c r="C813" s="164"/>
    </row>
    <row r="814" ht="12.75" customHeight="1">
      <c r="B814" s="163"/>
      <c r="C814" s="164"/>
    </row>
    <row r="815" ht="12.75" customHeight="1">
      <c r="B815" s="163"/>
      <c r="C815" s="164"/>
    </row>
    <row r="816" ht="12.75" customHeight="1">
      <c r="B816" s="163"/>
      <c r="C816" s="164"/>
    </row>
    <row r="817" ht="12.75" customHeight="1">
      <c r="B817" s="163"/>
      <c r="C817" s="164"/>
    </row>
    <row r="818" ht="12.75" customHeight="1">
      <c r="B818" s="163"/>
      <c r="C818" s="164"/>
    </row>
    <row r="819" ht="12.75" customHeight="1">
      <c r="B819" s="163"/>
      <c r="C819" s="164"/>
    </row>
    <row r="820" ht="12.75" customHeight="1">
      <c r="B820" s="163"/>
      <c r="C820" s="164"/>
    </row>
    <row r="821" ht="12.75" customHeight="1">
      <c r="B821" s="163"/>
      <c r="C821" s="164"/>
    </row>
    <row r="822" ht="12.75" customHeight="1">
      <c r="B822" s="163"/>
      <c r="C822" s="164"/>
    </row>
    <row r="823" ht="12.75" customHeight="1">
      <c r="B823" s="163"/>
      <c r="C823" s="164"/>
    </row>
    <row r="824" ht="12.75" customHeight="1">
      <c r="B824" s="163"/>
      <c r="C824" s="164"/>
    </row>
    <row r="825" ht="12.75" customHeight="1">
      <c r="B825" s="163"/>
      <c r="C825" s="164"/>
    </row>
    <row r="826" ht="12.75" customHeight="1">
      <c r="B826" s="163"/>
      <c r="C826" s="164"/>
    </row>
    <row r="827" ht="12.75" customHeight="1">
      <c r="B827" s="163"/>
      <c r="C827" s="164"/>
    </row>
    <row r="828" ht="12.75" customHeight="1">
      <c r="B828" s="163"/>
      <c r="C828" s="164"/>
    </row>
    <row r="829" ht="12.75" customHeight="1">
      <c r="B829" s="163"/>
      <c r="C829" s="164"/>
    </row>
    <row r="830" ht="12.75" customHeight="1">
      <c r="B830" s="163"/>
      <c r="C830" s="164"/>
    </row>
    <row r="831" ht="12.75" customHeight="1">
      <c r="B831" s="163"/>
      <c r="C831" s="164"/>
    </row>
    <row r="832" ht="12.75" customHeight="1">
      <c r="B832" s="163"/>
      <c r="C832" s="164"/>
    </row>
    <row r="833" ht="12.75" customHeight="1">
      <c r="B833" s="163"/>
      <c r="C833" s="164"/>
    </row>
    <row r="834" ht="12.75" customHeight="1">
      <c r="B834" s="163"/>
      <c r="C834" s="164"/>
    </row>
    <row r="835" ht="12.75" customHeight="1">
      <c r="B835" s="163"/>
      <c r="C835" s="164"/>
    </row>
    <row r="836" ht="12.75" customHeight="1">
      <c r="B836" s="163"/>
      <c r="C836" s="164"/>
    </row>
    <row r="837" ht="12.75" customHeight="1">
      <c r="B837" s="163"/>
      <c r="C837" s="164"/>
    </row>
    <row r="838" ht="12.75" customHeight="1">
      <c r="B838" s="163"/>
      <c r="C838" s="164"/>
    </row>
    <row r="839" ht="12.75" customHeight="1">
      <c r="B839" s="163"/>
      <c r="C839" s="164"/>
    </row>
    <row r="840" ht="12.75" customHeight="1">
      <c r="B840" s="163"/>
      <c r="C840" s="164"/>
    </row>
    <row r="841" ht="12.75" customHeight="1">
      <c r="B841" s="163"/>
      <c r="C841" s="164"/>
    </row>
    <row r="842" ht="12.75" customHeight="1">
      <c r="B842" s="163"/>
      <c r="C842" s="164"/>
    </row>
    <row r="843" ht="12.75" customHeight="1">
      <c r="B843" s="163"/>
      <c r="C843" s="164"/>
    </row>
    <row r="844" ht="12.75" customHeight="1">
      <c r="B844" s="163"/>
      <c r="C844" s="164"/>
    </row>
    <row r="845" ht="12.75" customHeight="1">
      <c r="B845" s="163"/>
      <c r="C845" s="164"/>
    </row>
    <row r="846" ht="12.75" customHeight="1">
      <c r="B846" s="163"/>
      <c r="C846" s="164"/>
    </row>
    <row r="847" ht="12.75" customHeight="1">
      <c r="B847" s="163"/>
      <c r="C847" s="164"/>
    </row>
    <row r="848" ht="12.75" customHeight="1">
      <c r="B848" s="163"/>
      <c r="C848" s="164"/>
    </row>
    <row r="849" ht="12.75" customHeight="1">
      <c r="B849" s="163"/>
      <c r="C849" s="164"/>
    </row>
    <row r="850" ht="12.75" customHeight="1">
      <c r="B850" s="163"/>
      <c r="C850" s="164"/>
    </row>
    <row r="851" ht="12.75" customHeight="1">
      <c r="B851" s="163"/>
      <c r="C851" s="164"/>
    </row>
    <row r="852" ht="12.75" customHeight="1">
      <c r="B852" s="163"/>
      <c r="C852" s="164"/>
    </row>
    <row r="853" ht="12.75" customHeight="1">
      <c r="B853" s="163"/>
      <c r="C853" s="164"/>
    </row>
    <row r="854" ht="12.75" customHeight="1">
      <c r="B854" s="163"/>
      <c r="C854" s="164"/>
    </row>
    <row r="855" ht="12.75" customHeight="1">
      <c r="B855" s="163"/>
      <c r="C855" s="164"/>
    </row>
    <row r="856" ht="12.75" customHeight="1">
      <c r="B856" s="163"/>
      <c r="C856" s="164"/>
    </row>
    <row r="857" ht="12.75" customHeight="1">
      <c r="B857" s="163"/>
      <c r="C857" s="164"/>
    </row>
    <row r="858" ht="12.75" customHeight="1">
      <c r="B858" s="163"/>
      <c r="C858" s="164"/>
    </row>
    <row r="859" ht="12.75" customHeight="1">
      <c r="B859" s="163"/>
      <c r="C859" s="164"/>
    </row>
    <row r="860" ht="12.75" customHeight="1">
      <c r="B860" s="163"/>
      <c r="C860" s="164"/>
    </row>
    <row r="861" ht="12.75" customHeight="1">
      <c r="B861" s="163"/>
      <c r="C861" s="164"/>
    </row>
    <row r="862" ht="12.75" customHeight="1">
      <c r="B862" s="163"/>
      <c r="C862" s="164"/>
    </row>
    <row r="863" ht="12.75" customHeight="1">
      <c r="B863" s="163"/>
      <c r="C863" s="164"/>
    </row>
    <row r="864" ht="12.75" customHeight="1">
      <c r="B864" s="163"/>
      <c r="C864" s="164"/>
    </row>
    <row r="865" ht="12.75" customHeight="1">
      <c r="B865" s="163"/>
      <c r="C865" s="164"/>
    </row>
    <row r="866" ht="12.75" customHeight="1">
      <c r="B866" s="163"/>
      <c r="C866" s="164"/>
    </row>
    <row r="867" ht="12.75" customHeight="1">
      <c r="B867" s="163"/>
      <c r="C867" s="164"/>
    </row>
    <row r="868" ht="12.75" customHeight="1">
      <c r="B868" s="163"/>
      <c r="C868" s="164"/>
    </row>
    <row r="869" ht="12.75" customHeight="1">
      <c r="B869" s="163"/>
      <c r="C869" s="164"/>
    </row>
    <row r="870" ht="12.75" customHeight="1">
      <c r="B870" s="163"/>
      <c r="C870" s="164"/>
    </row>
    <row r="871" ht="12.75" customHeight="1">
      <c r="B871" s="163"/>
      <c r="C871" s="164"/>
    </row>
    <row r="872" ht="12.75" customHeight="1">
      <c r="B872" s="163"/>
      <c r="C872" s="164"/>
    </row>
    <row r="873" ht="12.75" customHeight="1">
      <c r="B873" s="163"/>
      <c r="C873" s="164"/>
    </row>
    <row r="874" ht="12.75" customHeight="1">
      <c r="B874" s="163"/>
      <c r="C874" s="164"/>
    </row>
    <row r="875" ht="12.75" customHeight="1">
      <c r="B875" s="163"/>
      <c r="C875" s="164"/>
    </row>
    <row r="876" ht="12.75" customHeight="1">
      <c r="B876" s="163"/>
      <c r="C876" s="164"/>
    </row>
    <row r="877" ht="12.75" customHeight="1">
      <c r="B877" s="163"/>
      <c r="C877" s="164"/>
    </row>
    <row r="878" ht="12.75" customHeight="1">
      <c r="B878" s="163"/>
      <c r="C878" s="164"/>
    </row>
    <row r="879" ht="12.75" customHeight="1">
      <c r="B879" s="163"/>
      <c r="C879" s="164"/>
    </row>
    <row r="880" ht="12.75" customHeight="1">
      <c r="B880" s="163"/>
      <c r="C880" s="164"/>
    </row>
    <row r="881" ht="12.75" customHeight="1">
      <c r="B881" s="163"/>
      <c r="C881" s="164"/>
    </row>
    <row r="882" ht="12.75" customHeight="1">
      <c r="B882" s="163"/>
      <c r="C882" s="164"/>
    </row>
    <row r="883" ht="12.75" customHeight="1">
      <c r="B883" s="163"/>
      <c r="C883" s="164"/>
    </row>
    <row r="884" ht="12.75" customHeight="1">
      <c r="B884" s="163"/>
      <c r="C884" s="164"/>
    </row>
    <row r="885" ht="12.75" customHeight="1">
      <c r="B885" s="163"/>
      <c r="C885" s="164"/>
    </row>
    <row r="886" ht="12.75" customHeight="1">
      <c r="B886" s="163"/>
      <c r="C886" s="164"/>
    </row>
    <row r="887" ht="12.75" customHeight="1">
      <c r="B887" s="163"/>
      <c r="C887" s="164"/>
    </row>
    <row r="888" ht="12.75" customHeight="1">
      <c r="B888" s="163"/>
      <c r="C888" s="164"/>
    </row>
    <row r="889" ht="12.75" customHeight="1">
      <c r="B889" s="163"/>
      <c r="C889" s="164"/>
    </row>
    <row r="890" ht="12.75" customHeight="1">
      <c r="B890" s="163"/>
      <c r="C890" s="164"/>
    </row>
    <row r="891" ht="12.75" customHeight="1">
      <c r="B891" s="163"/>
      <c r="C891" s="164"/>
    </row>
    <row r="892" ht="12.75" customHeight="1">
      <c r="B892" s="163"/>
      <c r="C892" s="164"/>
    </row>
    <row r="893" ht="12.75" customHeight="1">
      <c r="B893" s="163"/>
      <c r="C893" s="164"/>
    </row>
    <row r="894" ht="12.75" customHeight="1">
      <c r="B894" s="163"/>
      <c r="C894" s="164"/>
    </row>
    <row r="895" ht="12.75" customHeight="1">
      <c r="B895" s="163"/>
      <c r="C895" s="164"/>
    </row>
    <row r="896" ht="12.75" customHeight="1">
      <c r="B896" s="163"/>
      <c r="C896" s="164"/>
    </row>
    <row r="897" ht="12.75" customHeight="1">
      <c r="B897" s="163"/>
      <c r="C897" s="164"/>
    </row>
    <row r="898" ht="12.75" customHeight="1">
      <c r="B898" s="163"/>
      <c r="C898" s="164"/>
    </row>
    <row r="899" ht="12.75" customHeight="1">
      <c r="B899" s="163"/>
      <c r="C899" s="164"/>
    </row>
    <row r="900" ht="12.75" customHeight="1">
      <c r="B900" s="163"/>
      <c r="C900" s="164"/>
    </row>
    <row r="901" ht="12.75" customHeight="1">
      <c r="B901" s="163"/>
      <c r="C901" s="164"/>
    </row>
    <row r="902" ht="12.75" customHeight="1">
      <c r="B902" s="163"/>
      <c r="C902" s="164"/>
    </row>
    <row r="903" ht="12.75" customHeight="1">
      <c r="B903" s="163"/>
      <c r="C903" s="164"/>
    </row>
    <row r="904" ht="12.75" customHeight="1">
      <c r="B904" s="163"/>
      <c r="C904" s="164"/>
    </row>
    <row r="905" ht="12.75" customHeight="1">
      <c r="B905" s="163"/>
      <c r="C905" s="164"/>
    </row>
    <row r="906" ht="12.75" customHeight="1">
      <c r="B906" s="163"/>
      <c r="C906" s="164"/>
    </row>
    <row r="907" ht="12.75" customHeight="1">
      <c r="B907" s="163"/>
      <c r="C907" s="164"/>
    </row>
    <row r="908" ht="12.75" customHeight="1">
      <c r="B908" s="163"/>
      <c r="C908" s="164"/>
    </row>
    <row r="909" ht="12.75" customHeight="1">
      <c r="B909" s="163"/>
      <c r="C909" s="164"/>
    </row>
    <row r="910" ht="12.75" customHeight="1">
      <c r="B910" s="163"/>
      <c r="C910" s="164"/>
    </row>
    <row r="911" ht="12.75" customHeight="1">
      <c r="B911" s="163"/>
      <c r="C911" s="164"/>
    </row>
    <row r="912" ht="12.75" customHeight="1">
      <c r="B912" s="163"/>
      <c r="C912" s="164"/>
    </row>
    <row r="913" ht="12.75" customHeight="1">
      <c r="B913" s="163"/>
      <c r="C913" s="164"/>
    </row>
    <row r="914" ht="12.75" customHeight="1">
      <c r="B914" s="163"/>
      <c r="C914" s="164"/>
    </row>
    <row r="915" ht="12.75" customHeight="1">
      <c r="B915" s="163"/>
      <c r="C915" s="164"/>
    </row>
    <row r="916" ht="12.75" customHeight="1">
      <c r="B916" s="163"/>
      <c r="C916" s="164"/>
    </row>
    <row r="917" ht="12.75" customHeight="1">
      <c r="B917" s="163"/>
      <c r="C917" s="164"/>
    </row>
    <row r="918" ht="12.75" customHeight="1">
      <c r="B918" s="163"/>
      <c r="C918" s="164"/>
    </row>
    <row r="919" ht="12.75" customHeight="1">
      <c r="B919" s="163"/>
      <c r="C919" s="164"/>
    </row>
    <row r="920" ht="12.75" customHeight="1">
      <c r="B920" s="163"/>
      <c r="C920" s="164"/>
    </row>
    <row r="921" ht="12.75" customHeight="1">
      <c r="B921" s="163"/>
      <c r="C921" s="164"/>
    </row>
    <row r="922" ht="12.75" customHeight="1">
      <c r="B922" s="163"/>
      <c r="C922" s="164"/>
    </row>
    <row r="923" ht="12.75" customHeight="1">
      <c r="B923" s="163"/>
      <c r="C923" s="164"/>
    </row>
    <row r="924" ht="12.75" customHeight="1">
      <c r="B924" s="163"/>
      <c r="C924" s="164"/>
    </row>
    <row r="925" ht="12.75" customHeight="1">
      <c r="B925" s="163"/>
      <c r="C925" s="164"/>
    </row>
    <row r="926" ht="12.75" customHeight="1">
      <c r="B926" s="163"/>
      <c r="C926" s="164"/>
    </row>
    <row r="927" ht="12.75" customHeight="1">
      <c r="B927" s="163"/>
      <c r="C927" s="164"/>
    </row>
    <row r="928" ht="12.75" customHeight="1">
      <c r="B928" s="163"/>
      <c r="C928" s="164"/>
    </row>
    <row r="929" ht="12.75" customHeight="1">
      <c r="B929" s="163"/>
      <c r="C929" s="164"/>
    </row>
    <row r="930" ht="12.75" customHeight="1">
      <c r="B930" s="163"/>
      <c r="C930" s="164"/>
    </row>
    <row r="931" ht="12.75" customHeight="1">
      <c r="B931" s="163"/>
      <c r="C931" s="164"/>
    </row>
    <row r="932" ht="12.75" customHeight="1">
      <c r="B932" s="163"/>
      <c r="C932" s="164"/>
    </row>
    <row r="933" ht="12.75" customHeight="1">
      <c r="B933" s="163"/>
      <c r="C933" s="164"/>
    </row>
    <row r="934" ht="12.75" customHeight="1">
      <c r="B934" s="163"/>
      <c r="C934" s="164"/>
    </row>
    <row r="935" ht="12.75" customHeight="1">
      <c r="B935" s="163"/>
      <c r="C935" s="164"/>
    </row>
    <row r="936" ht="12.75" customHeight="1">
      <c r="B936" s="163"/>
      <c r="C936" s="164"/>
    </row>
    <row r="937" ht="12.75" customHeight="1">
      <c r="B937" s="163"/>
      <c r="C937" s="164"/>
    </row>
    <row r="938" ht="12.75" customHeight="1">
      <c r="B938" s="163"/>
      <c r="C938" s="164"/>
    </row>
    <row r="939" ht="12.75" customHeight="1">
      <c r="B939" s="163"/>
      <c r="C939" s="164"/>
    </row>
    <row r="940" ht="12.75" customHeight="1">
      <c r="B940" s="163"/>
      <c r="C940" s="164"/>
    </row>
    <row r="941" ht="12.75" customHeight="1">
      <c r="B941" s="163"/>
      <c r="C941" s="164"/>
    </row>
    <row r="942" ht="12.75" customHeight="1">
      <c r="B942" s="163"/>
      <c r="C942" s="164"/>
    </row>
    <row r="943" ht="12.75" customHeight="1">
      <c r="B943" s="163"/>
      <c r="C943" s="164"/>
    </row>
    <row r="944" ht="12.75" customHeight="1">
      <c r="B944" s="163"/>
      <c r="C944" s="164"/>
    </row>
    <row r="945" ht="12.75" customHeight="1">
      <c r="B945" s="163"/>
      <c r="C945" s="164"/>
    </row>
    <row r="946" ht="12.75" customHeight="1">
      <c r="B946" s="163"/>
      <c r="C946" s="164"/>
    </row>
    <row r="947" ht="12.75" customHeight="1">
      <c r="B947" s="163"/>
      <c r="C947" s="164"/>
    </row>
    <row r="948" ht="12.75" customHeight="1">
      <c r="B948" s="163"/>
      <c r="C948" s="164"/>
    </row>
    <row r="949" ht="12.75" customHeight="1">
      <c r="B949" s="163"/>
      <c r="C949" s="164"/>
    </row>
    <row r="950" ht="12.75" customHeight="1">
      <c r="B950" s="163"/>
      <c r="C950" s="164"/>
    </row>
    <row r="951" ht="12.75" customHeight="1">
      <c r="B951" s="163"/>
      <c r="C951" s="164"/>
    </row>
    <row r="952" ht="12.75" customHeight="1">
      <c r="B952" s="163"/>
      <c r="C952" s="164"/>
    </row>
    <row r="953" ht="12.75" customHeight="1">
      <c r="B953" s="163"/>
      <c r="C953" s="164"/>
    </row>
    <row r="954" ht="12.75" customHeight="1">
      <c r="B954" s="163"/>
      <c r="C954" s="164"/>
    </row>
    <row r="955" ht="12.75" customHeight="1">
      <c r="B955" s="163"/>
      <c r="C955" s="164"/>
    </row>
    <row r="956" ht="12.75" customHeight="1">
      <c r="B956" s="163"/>
      <c r="C956" s="164"/>
    </row>
    <row r="957" ht="12.75" customHeight="1">
      <c r="B957" s="163"/>
      <c r="C957" s="164"/>
    </row>
    <row r="958" ht="12.75" customHeight="1">
      <c r="B958" s="163"/>
      <c r="C958" s="164"/>
    </row>
    <row r="959" ht="12.75" customHeight="1">
      <c r="B959" s="163"/>
      <c r="C959" s="164"/>
    </row>
    <row r="960" ht="12.75" customHeight="1">
      <c r="B960" s="163"/>
      <c r="C960" s="164"/>
    </row>
    <row r="961" ht="12.75" customHeight="1">
      <c r="B961" s="163"/>
      <c r="C961" s="164"/>
    </row>
    <row r="962" ht="12.75" customHeight="1">
      <c r="B962" s="163"/>
      <c r="C962" s="164"/>
    </row>
    <row r="963" ht="12.75" customHeight="1">
      <c r="B963" s="163"/>
      <c r="C963" s="164"/>
    </row>
    <row r="964" ht="12.75" customHeight="1">
      <c r="B964" s="163"/>
      <c r="C964" s="164"/>
    </row>
    <row r="965" ht="12.75" customHeight="1">
      <c r="B965" s="163"/>
      <c r="C965" s="164"/>
    </row>
    <row r="966" ht="12.75" customHeight="1">
      <c r="B966" s="163"/>
      <c r="C966" s="164"/>
    </row>
    <row r="967" ht="12.75" customHeight="1">
      <c r="B967" s="163"/>
      <c r="C967" s="164"/>
    </row>
    <row r="968" ht="12.75" customHeight="1">
      <c r="B968" s="163"/>
      <c r="C968" s="164"/>
    </row>
    <row r="969" ht="12.75" customHeight="1">
      <c r="B969" s="163"/>
      <c r="C969" s="164"/>
    </row>
    <row r="970" ht="12.75" customHeight="1">
      <c r="B970" s="163"/>
      <c r="C970" s="164"/>
    </row>
    <row r="971" ht="12.75" customHeight="1">
      <c r="B971" s="163"/>
      <c r="C971" s="164"/>
    </row>
    <row r="972" ht="12.75" customHeight="1">
      <c r="B972" s="163"/>
      <c r="C972" s="164"/>
    </row>
    <row r="973" ht="12.75" customHeight="1">
      <c r="B973" s="163"/>
      <c r="C973" s="164"/>
    </row>
    <row r="974" ht="12.75" customHeight="1">
      <c r="B974" s="163"/>
      <c r="C974" s="164"/>
    </row>
    <row r="975" ht="12.75" customHeight="1">
      <c r="B975" s="163"/>
      <c r="C975" s="164"/>
    </row>
    <row r="976" ht="12.75" customHeight="1">
      <c r="B976" s="163"/>
      <c r="C976" s="164"/>
    </row>
    <row r="977" ht="12.75" customHeight="1">
      <c r="B977" s="163"/>
      <c r="C977" s="164"/>
    </row>
    <row r="978" ht="12.75" customHeight="1">
      <c r="B978" s="163"/>
      <c r="C978" s="164"/>
    </row>
    <row r="979" ht="12.75" customHeight="1">
      <c r="B979" s="163"/>
      <c r="C979" s="164"/>
    </row>
    <row r="980" ht="12.75" customHeight="1">
      <c r="B980" s="163"/>
      <c r="C980" s="164"/>
    </row>
    <row r="981" ht="12.75" customHeight="1">
      <c r="B981" s="163"/>
      <c r="C981" s="164"/>
    </row>
    <row r="982" ht="12.75" customHeight="1">
      <c r="B982" s="163"/>
      <c r="C982" s="164"/>
    </row>
    <row r="983" ht="12.75" customHeight="1">
      <c r="B983" s="163"/>
      <c r="C983" s="164"/>
    </row>
    <row r="984" ht="12.75" customHeight="1">
      <c r="B984" s="163"/>
      <c r="C984" s="164"/>
    </row>
    <row r="985" ht="12.75" customHeight="1">
      <c r="B985" s="163"/>
      <c r="C985" s="164"/>
    </row>
    <row r="986" ht="12.75" customHeight="1">
      <c r="B986" s="163"/>
      <c r="C986" s="164"/>
    </row>
    <row r="987" ht="12.75" customHeight="1">
      <c r="B987" s="163"/>
      <c r="C987" s="164"/>
    </row>
    <row r="988" ht="12.75" customHeight="1">
      <c r="B988" s="163"/>
      <c r="C988" s="164"/>
    </row>
    <row r="989" ht="12.75" customHeight="1">
      <c r="B989" s="163"/>
      <c r="C989" s="164"/>
    </row>
    <row r="990" ht="12.75" customHeight="1">
      <c r="B990" s="163"/>
      <c r="C990" s="164"/>
    </row>
    <row r="991" ht="12.75" customHeight="1">
      <c r="B991" s="163"/>
      <c r="C991" s="164"/>
    </row>
    <row r="992" ht="12.75" customHeight="1">
      <c r="B992" s="163"/>
      <c r="C992" s="164"/>
    </row>
    <row r="993" ht="12.75" customHeight="1">
      <c r="B993" s="163"/>
      <c r="C993" s="164"/>
    </row>
    <row r="994" ht="12.75" customHeight="1">
      <c r="B994" s="163"/>
      <c r="C994" s="164"/>
    </row>
    <row r="995" ht="12.75" customHeight="1">
      <c r="B995" s="163"/>
      <c r="C995" s="164"/>
    </row>
    <row r="996" ht="12.75" customHeight="1">
      <c r="B996" s="163"/>
      <c r="C996" s="164"/>
    </row>
    <row r="997" ht="12.75" customHeight="1">
      <c r="B997" s="163"/>
      <c r="C997" s="164"/>
    </row>
    <row r="998" ht="12.75" customHeight="1">
      <c r="B998" s="163"/>
      <c r="C998" s="164"/>
    </row>
    <row r="999" ht="12.75" customHeight="1">
      <c r="B999" s="163"/>
      <c r="C999" s="164"/>
    </row>
    <row r="1000" ht="12.75" customHeight="1">
      <c r="B1000" s="163"/>
      <c r="C1000" s="164"/>
    </row>
  </sheetData>
  <mergeCells count="43">
    <mergeCell ref="Q6:Q7"/>
    <mergeCell ref="R6:R7"/>
    <mergeCell ref="A1:S1"/>
    <mergeCell ref="A2:S2"/>
    <mergeCell ref="B3:S3"/>
    <mergeCell ref="A4:A7"/>
    <mergeCell ref="D4:K4"/>
    <mergeCell ref="L4:S4"/>
    <mergeCell ref="R5:S5"/>
    <mergeCell ref="S6:S7"/>
    <mergeCell ref="H88:K88"/>
    <mergeCell ref="H89:K89"/>
    <mergeCell ref="A90:F90"/>
    <mergeCell ref="H90:K90"/>
    <mergeCell ref="A91:F91"/>
    <mergeCell ref="H91:K91"/>
    <mergeCell ref="A92:F93"/>
    <mergeCell ref="H92:K92"/>
    <mergeCell ref="H93:K93"/>
    <mergeCell ref="B4:B7"/>
    <mergeCell ref="G6:G7"/>
    <mergeCell ref="A87:F87"/>
    <mergeCell ref="G87:G93"/>
    <mergeCell ref="H87:K87"/>
    <mergeCell ref="A88:F88"/>
    <mergeCell ref="A89:F89"/>
    <mergeCell ref="C4:C7"/>
    <mergeCell ref="D5:D7"/>
    <mergeCell ref="E5:E7"/>
    <mergeCell ref="F5:F7"/>
    <mergeCell ref="G5:K5"/>
    <mergeCell ref="L5:M5"/>
    <mergeCell ref="N5:O5"/>
    <mergeCell ref="P5:Q5"/>
    <mergeCell ref="H6:K6"/>
    <mergeCell ref="L6:L7"/>
    <mergeCell ref="M6:M7"/>
    <mergeCell ref="N6:N7"/>
    <mergeCell ref="O6:O7"/>
    <mergeCell ref="P6:P7"/>
    <mergeCell ref="AH10:AI10"/>
    <mergeCell ref="AJ10:AK10"/>
    <mergeCell ref="AN11:AP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2008-07-18T10:05:29Z</dcterms:created>
  <dc:creator>Blik</dc:creator>
</cp:coreProperties>
</file>